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Ex1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harts/chartEx2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Ex3.xml" ContentType="application/vnd.ms-office.chartex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ml.chartshapes+xml"/>
  <Override PartName="/xl/charts/chart9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Ex4.xml" ContentType="application/vnd.ms-office.chartex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0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ml.chartshapes+xml"/>
  <Override PartName="/xl/charts/chart11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ml.chartshapes+xml"/>
  <Override PartName="/xl/charts/chart12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3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1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vail\Site internet\"/>
    </mc:Choice>
  </mc:AlternateContent>
  <xr:revisionPtr revIDLastSave="0" documentId="13_ncr:1_{12A21E80-8A0C-42B1-B6E0-63D22B8D52E0}" xr6:coauthVersionLast="47" xr6:coauthVersionMax="47" xr10:uidLastSave="{00000000-0000-0000-0000-000000000000}"/>
  <bookViews>
    <workbookView xWindow="-110" yWindow="-110" windowWidth="19420" windowHeight="10300" tabRatio="859" firstSheet="3" activeTab="8" xr2:uid="{6BE539B0-64D3-4C54-8EE1-C3645A431751}"/>
  </bookViews>
  <sheets>
    <sheet name="GraphGov" sheetId="21" r:id="rId1"/>
    <sheet name="GraphRDB" sheetId="20" r:id="rId2"/>
    <sheet name="GraphVA" sheetId="19" r:id="rId3"/>
    <sheet name="GraphCodes" sheetId="13" r:id="rId4"/>
    <sheet name="Graph51pc" sheetId="15" r:id="rId5"/>
    <sheet name="Graph1672Md" sheetId="14" r:id="rId6"/>
    <sheet name="GraphETP" sheetId="17" r:id="rId7"/>
    <sheet name="Graph236" sheetId="22" r:id="rId8"/>
    <sheet name="GraphAgences" sheetId="18" r:id="rId9"/>
    <sheet name="GraphPatrimoine" sheetId="16" r:id="rId10"/>
    <sheet name="GraphIR" sheetId="12" r:id="rId11"/>
    <sheet name="GraphAFU" sheetId="11" r:id="rId12"/>
  </sheets>
  <definedNames>
    <definedName name="_xlnm._FilterDatabase" localSheetId="0" hidden="1">GraphGov!$A$49:$C$84</definedName>
    <definedName name="_xlnm._FilterDatabase" localSheetId="1" hidden="1">GraphRDB!$A$6:$C$39</definedName>
    <definedName name="_xlchart.v1.0" hidden="1">Graph1672Md!$B$29:$C$44</definedName>
    <definedName name="_xlchart.v1.1" hidden="1">Graph1672Md!$D$29:$D$44</definedName>
    <definedName name="_xlchart.v1.2" hidden="1">GraphETP!$A$27:$B$35</definedName>
    <definedName name="_xlchart.v1.3" hidden="1">GraphETP!$C$27:$C$35</definedName>
    <definedName name="_xlchart.v1.4" hidden="1">Graph236!$B$26:$C$34</definedName>
    <definedName name="_xlchart.v1.5" hidden="1">Graph236!$D$26:$D$34</definedName>
    <definedName name="_xlchart.v1.6" hidden="1">GraphPatrimoine!$B$26:$C$32</definedName>
    <definedName name="_xlchart.v1.7" hidden="1">GraphPatrimoine!$D$26:$D$32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20" l="1"/>
  <c r="C31" i="20"/>
  <c r="C32" i="20"/>
  <c r="C33" i="20"/>
  <c r="C34" i="20"/>
  <c r="C35" i="20"/>
  <c r="C36" i="20"/>
  <c r="C37" i="20"/>
  <c r="C38" i="20"/>
  <c r="C39" i="20"/>
  <c r="C29" i="20"/>
  <c r="C31" i="12"/>
  <c r="C30" i="12"/>
  <c r="G29" i="12"/>
  <c r="G31" i="12" s="1"/>
  <c r="F29" i="12"/>
  <c r="F31" i="12" s="1"/>
  <c r="E29" i="12"/>
  <c r="E31" i="12" s="1"/>
  <c r="D29" i="12"/>
  <c r="D30" i="12" s="1"/>
  <c r="C27" i="17"/>
  <c r="X14" i="13"/>
  <c r="W14" i="13"/>
  <c r="V14" i="13"/>
  <c r="U14" i="13"/>
  <c r="T14" i="13"/>
  <c r="S14" i="13"/>
  <c r="R14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D11" i="13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T11" i="13"/>
  <c r="U11" i="13"/>
  <c r="V11" i="13"/>
  <c r="W11" i="13"/>
  <c r="X11" i="13"/>
  <c r="C11" i="13"/>
  <c r="G30" i="12" l="1"/>
  <c r="D31" i="12"/>
  <c r="E30" i="12"/>
  <c r="F30" i="12"/>
  <c r="B26" i="18"/>
  <c r="B31" i="18"/>
  <c r="B33" i="18"/>
  <c r="B32" i="18"/>
  <c r="B29" i="18"/>
  <c r="B28" i="18"/>
  <c r="C28" i="17"/>
  <c r="C29" i="17" s="1"/>
  <c r="C32" i="17"/>
  <c r="C34" i="17"/>
  <c r="C33" i="17"/>
  <c r="C31" i="17"/>
  <c r="C35" i="17"/>
  <c r="E43" i="17"/>
  <c r="E44" i="17"/>
  <c r="C30" i="17" s="1"/>
  <c r="E57" i="17"/>
  <c r="E56" i="17"/>
  <c r="E55" i="17"/>
  <c r="E54" i="17"/>
  <c r="E53" i="17"/>
  <c r="E52" i="17"/>
  <c r="E51" i="17"/>
  <c r="E50" i="17"/>
  <c r="E49" i="17"/>
  <c r="E48" i="17"/>
  <c r="E47" i="17"/>
  <c r="E46" i="17"/>
  <c r="E45" i="17"/>
  <c r="D26" i="16"/>
  <c r="F39" i="16"/>
  <c r="F42" i="16" s="1"/>
  <c r="D30" i="16" s="1"/>
  <c r="D32" i="16"/>
  <c r="D31" i="16" s="1"/>
  <c r="D28" i="16" s="1"/>
  <c r="D26" i="15"/>
  <c r="E26" i="15" s="1"/>
  <c r="F26" i="15" s="1"/>
  <c r="G26" i="15" s="1"/>
  <c r="H26" i="15" s="1"/>
  <c r="D32" i="14"/>
  <c r="D35" i="14"/>
  <c r="D33" i="14"/>
  <c r="D44" i="14"/>
  <c r="D43" i="14"/>
  <c r="D40" i="14"/>
  <c r="D42" i="14"/>
  <c r="D41" i="14"/>
  <c r="D37" i="14"/>
  <c r="D39" i="14"/>
  <c r="D38" i="14"/>
  <c r="D36" i="14"/>
  <c r="D34" i="14"/>
  <c r="D31" i="14"/>
  <c r="D30" i="14"/>
  <c r="D29" i="14"/>
  <c r="C37" i="12"/>
  <c r="C38" i="12"/>
  <c r="E36" i="12"/>
  <c r="E37" i="12" s="1"/>
  <c r="F36" i="12"/>
  <c r="F37" i="12" s="1"/>
  <c r="G36" i="12"/>
  <c r="G37" i="12" s="1"/>
  <c r="H36" i="12"/>
  <c r="H37" i="12" s="1"/>
  <c r="I36" i="12"/>
  <c r="I37" i="12" s="1"/>
  <c r="J36" i="12"/>
  <c r="J38" i="12" s="1"/>
  <c r="K36" i="12"/>
  <c r="K38" i="12" s="1"/>
  <c r="L36" i="12"/>
  <c r="L38" i="12" s="1"/>
  <c r="M36" i="12"/>
  <c r="M38" i="12" s="1"/>
  <c r="N36" i="12"/>
  <c r="N38" i="12" s="1"/>
  <c r="O36" i="12"/>
  <c r="O38" i="12" s="1"/>
  <c r="P36" i="12"/>
  <c r="P37" i="12" s="1"/>
  <c r="Q36" i="12"/>
  <c r="Q37" i="12" s="1"/>
  <c r="R36" i="12"/>
  <c r="R37" i="12" s="1"/>
  <c r="S36" i="12"/>
  <c r="S37" i="12" s="1"/>
  <c r="T36" i="12"/>
  <c r="T37" i="12" s="1"/>
  <c r="U36" i="12"/>
  <c r="U37" i="12" s="1"/>
  <c r="V36" i="12"/>
  <c r="V38" i="12" s="1"/>
  <c r="W36" i="12"/>
  <c r="W38" i="12" s="1"/>
  <c r="X36" i="12"/>
  <c r="X38" i="12" s="1"/>
  <c r="Y36" i="12"/>
  <c r="Y38" i="12" s="1"/>
  <c r="Z36" i="12"/>
  <c r="Z38" i="12" s="1"/>
  <c r="AA36" i="12"/>
  <c r="AA38" i="12" s="1"/>
  <c r="AB36" i="12"/>
  <c r="AB37" i="12" s="1"/>
  <c r="AC36" i="12"/>
  <c r="AC37" i="12" s="1"/>
  <c r="AD36" i="12"/>
  <c r="AD37" i="12" s="1"/>
  <c r="AE36" i="12"/>
  <c r="AE37" i="12" s="1"/>
  <c r="AF36" i="12"/>
  <c r="AF37" i="12" s="1"/>
  <c r="AG36" i="12"/>
  <c r="AG37" i="12" s="1"/>
  <c r="AH36" i="12"/>
  <c r="AH38" i="12" s="1"/>
  <c r="AI36" i="12"/>
  <c r="AI38" i="12" s="1"/>
  <c r="AJ36" i="12"/>
  <c r="AJ38" i="12" s="1"/>
  <c r="AK36" i="12"/>
  <c r="AK38" i="12" s="1"/>
  <c r="AL36" i="12"/>
  <c r="AL38" i="12" s="1"/>
  <c r="AM36" i="12"/>
  <c r="AM38" i="12" s="1"/>
  <c r="AN36" i="12"/>
  <c r="AN37" i="12" s="1"/>
  <c r="AO36" i="12"/>
  <c r="AO37" i="12" s="1"/>
  <c r="AP36" i="12"/>
  <c r="AP37" i="12" s="1"/>
  <c r="AQ36" i="12"/>
  <c r="AQ37" i="12" s="1"/>
  <c r="AR36" i="12"/>
  <c r="AR37" i="12" s="1"/>
  <c r="AS36" i="12"/>
  <c r="AS37" i="12" s="1"/>
  <c r="AT36" i="12"/>
  <c r="AT38" i="12" s="1"/>
  <c r="AU36" i="12"/>
  <c r="AU38" i="12" s="1"/>
  <c r="AV36" i="12"/>
  <c r="AV38" i="12" s="1"/>
  <c r="AW36" i="12"/>
  <c r="AW38" i="12" s="1"/>
  <c r="AX36" i="12"/>
  <c r="AX38" i="12" s="1"/>
  <c r="AY36" i="12"/>
  <c r="AY38" i="12" s="1"/>
  <c r="AZ36" i="12"/>
  <c r="AZ37" i="12" s="1"/>
  <c r="BA36" i="12"/>
  <c r="BA37" i="12" s="1"/>
  <c r="BB36" i="12"/>
  <c r="BB37" i="12" s="1"/>
  <c r="BC36" i="12"/>
  <c r="BC37" i="12" s="1"/>
  <c r="BD36" i="12"/>
  <c r="BD37" i="12" s="1"/>
  <c r="BE36" i="12"/>
  <c r="BE37" i="12" s="1"/>
  <c r="BF36" i="12"/>
  <c r="BF38" i="12" s="1"/>
  <c r="BG36" i="12"/>
  <c r="BG38" i="12" s="1"/>
  <c r="BH36" i="12"/>
  <c r="BH38" i="12" s="1"/>
  <c r="BI36" i="12"/>
  <c r="BI38" i="12" s="1"/>
  <c r="BJ36" i="12"/>
  <c r="BJ38" i="12" s="1"/>
  <c r="BK36" i="12"/>
  <c r="BK38" i="12" s="1"/>
  <c r="BL36" i="12"/>
  <c r="BL37" i="12" s="1"/>
  <c r="BM36" i="12"/>
  <c r="BM37" i="12" s="1"/>
  <c r="BN36" i="12"/>
  <c r="BN37" i="12" s="1"/>
  <c r="BO36" i="12"/>
  <c r="BO37" i="12" s="1"/>
  <c r="BP36" i="12"/>
  <c r="BP37" i="12" s="1"/>
  <c r="BQ36" i="12"/>
  <c r="BQ37" i="12" s="1"/>
  <c r="BR36" i="12"/>
  <c r="BR38" i="12" s="1"/>
  <c r="BS36" i="12"/>
  <c r="BS38" i="12" s="1"/>
  <c r="BT36" i="12"/>
  <c r="BT38" i="12" s="1"/>
  <c r="BU36" i="12"/>
  <c r="BU38" i="12" s="1"/>
  <c r="BV36" i="12"/>
  <c r="BV38" i="12" s="1"/>
  <c r="BW36" i="12"/>
  <c r="BW38" i="12" s="1"/>
  <c r="D36" i="12"/>
  <c r="D37" i="12" s="1"/>
  <c r="BR29" i="11"/>
  <c r="BS29" i="11"/>
  <c r="BT29" i="11"/>
  <c r="BU29" i="11"/>
  <c r="BV29" i="11"/>
  <c r="BW29" i="11"/>
  <c r="BX29" i="11"/>
  <c r="BY29" i="11"/>
  <c r="BZ29" i="11"/>
  <c r="CA29" i="11"/>
  <c r="CB29" i="11"/>
  <c r="CC29" i="11"/>
  <c r="CD29" i="11"/>
  <c r="CE29" i="11"/>
  <c r="CF29" i="11"/>
  <c r="CG29" i="11"/>
  <c r="CH29" i="11"/>
  <c r="CI29" i="11"/>
  <c r="CJ29" i="11"/>
  <c r="BP29" i="11"/>
  <c r="BQ29" i="11"/>
  <c r="BO29" i="11"/>
  <c r="F41" i="16" l="1"/>
  <c r="F40" i="16"/>
  <c r="D29" i="16" s="1"/>
  <c r="F43" i="16"/>
  <c r="D27" i="16" s="1"/>
  <c r="BI37" i="12"/>
  <c r="AD38" i="12"/>
  <c r="AC38" i="12"/>
  <c r="AB38" i="12"/>
  <c r="E38" i="12"/>
  <c r="D38" i="12"/>
  <c r="AE38" i="12"/>
  <c r="G38" i="12"/>
  <c r="F38" i="12"/>
  <c r="BE38" i="12"/>
  <c r="BD38" i="12"/>
  <c r="BC38" i="12"/>
  <c r="BB38" i="12"/>
  <c r="BA38" i="12"/>
  <c r="AZ38" i="12"/>
  <c r="I38" i="12"/>
  <c r="AG38" i="12"/>
  <c r="H38" i="12"/>
  <c r="AF38" i="12"/>
  <c r="BQ38" i="12"/>
  <c r="AS38" i="12"/>
  <c r="U38" i="12"/>
  <c r="BP38" i="12"/>
  <c r="AR38" i="12"/>
  <c r="T38" i="12"/>
  <c r="BO38" i="12"/>
  <c r="AQ38" i="12"/>
  <c r="S38" i="12"/>
  <c r="AY37" i="12"/>
  <c r="BN38" i="12"/>
  <c r="AP38" i="12"/>
  <c r="R38" i="12"/>
  <c r="AM37" i="12"/>
  <c r="BM38" i="12"/>
  <c r="AO38" i="12"/>
  <c r="Q38" i="12"/>
  <c r="BL38" i="12"/>
  <c r="AN38" i="12"/>
  <c r="P38" i="12"/>
  <c r="Z37" i="12"/>
  <c r="BT37" i="12"/>
  <c r="BH37" i="12"/>
  <c r="AJ37" i="12"/>
  <c r="L37" i="12"/>
  <c r="BS37" i="12"/>
  <c r="BG37" i="12"/>
  <c r="AU37" i="12"/>
  <c r="AI37" i="12"/>
  <c r="W37" i="12"/>
  <c r="K37" i="12"/>
  <c r="AV37" i="12"/>
  <c r="BW37" i="12"/>
  <c r="BK37" i="12"/>
  <c r="AA37" i="12"/>
  <c r="O37" i="12"/>
  <c r="BV37" i="12"/>
  <c r="BJ37" i="12"/>
  <c r="AX37" i="12"/>
  <c r="AL37" i="12"/>
  <c r="N37" i="12"/>
  <c r="BU37" i="12"/>
  <c r="AW37" i="12"/>
  <c r="AK37" i="12"/>
  <c r="Y37" i="12"/>
  <c r="M37" i="12"/>
  <c r="X37" i="12"/>
  <c r="BR37" i="12"/>
  <c r="BF37" i="12"/>
  <c r="AT37" i="12"/>
  <c r="AH37" i="12"/>
  <c r="V37" i="12"/>
  <c r="J37" i="12"/>
</calcChain>
</file>

<file path=xl/sharedStrings.xml><?xml version="1.0" encoding="utf-8"?>
<sst xmlns="http://schemas.openxmlformats.org/spreadsheetml/2006/main" count="559" uniqueCount="440">
  <si>
    <t>Aides aux entreprises</t>
  </si>
  <si>
    <t>Total</t>
  </si>
  <si>
    <t>Bâtiments non résidentiels</t>
  </si>
  <si>
    <t>Etat</t>
  </si>
  <si>
    <t>Logements publics</t>
  </si>
  <si>
    <t>Autres</t>
  </si>
  <si>
    <t>Total des économies</t>
  </si>
  <si>
    <t>Économies</t>
  </si>
  <si>
    <t>En Md€ par an</t>
  </si>
  <si>
    <t>Aide fondamentale</t>
  </si>
  <si>
    <t>Compte éducation</t>
  </si>
  <si>
    <t>Part d'aide handicap</t>
  </si>
  <si>
    <t>Âge</t>
  </si>
  <si>
    <t>Rendement du patrimoine restitué</t>
  </si>
  <si>
    <t>Epargne retraite personnelle</t>
  </si>
  <si>
    <t>Revenu personnel avant impôt</t>
  </si>
  <si>
    <t>Revenu personnel imposable</t>
  </si>
  <si>
    <t>Revenu disponible net après impôt</t>
  </si>
  <si>
    <t xml:space="preserve">Versement net de / à l'administration </t>
  </si>
  <si>
    <t>Impôt brut à payer</t>
  </si>
  <si>
    <t>Code</t>
  </si>
  <si>
    <t>Code de l'urbanisme</t>
  </si>
  <si>
    <t>Code général des collectivités territoriales</t>
  </si>
  <si>
    <t>Nombre de mots</t>
  </si>
  <si>
    <t>Législatif</t>
  </si>
  <si>
    <t>Codifié</t>
  </si>
  <si>
    <t>Non codifié</t>
  </si>
  <si>
    <t>Règlementaire</t>
  </si>
  <si>
    <t>Code de l'environnement (à droite)</t>
  </si>
  <si>
    <t>Annuel</t>
  </si>
  <si>
    <t>Type de dépense de consommation</t>
  </si>
  <si>
    <t>01 - Services généraux des administrations publiques</t>
  </si>
  <si>
    <t xml:space="preserve">      01.1 - Fonctionnement des organes exécutifs et législatifs, affaires financières et fiscales, affaires étrangères</t>
  </si>
  <si>
    <t xml:space="preserve">      01.2 - Aide économique extérieure</t>
  </si>
  <si>
    <t xml:space="preserve">      01.3 - Services généraux</t>
  </si>
  <si>
    <t xml:space="preserve">      01.4 - Recherche fondamentale</t>
  </si>
  <si>
    <t xml:space="preserve">      01.5 - R &amp; D concernant les services généraux des administrations publiques</t>
  </si>
  <si>
    <t xml:space="preserve">      01.6 - Services généraux des administrations publiques n.c.a.</t>
  </si>
  <si>
    <t xml:space="preserve">      01.7 - Opérations concernant la dette publique</t>
  </si>
  <si>
    <t xml:space="preserve">      01.8 - Transferts de caractère général entre administrations publiques</t>
  </si>
  <si>
    <t>02 - Défense</t>
  </si>
  <si>
    <t xml:space="preserve">      02.1 - Défense militaire</t>
  </si>
  <si>
    <t xml:space="preserve">      02.2 - Défense civile</t>
  </si>
  <si>
    <t xml:space="preserve">      02.3 - Aide militaire à des pays étrangers</t>
  </si>
  <si>
    <t xml:space="preserve">      02.4 - R-D concernant la défense</t>
  </si>
  <si>
    <t xml:space="preserve">      02.5 - Défense n.c.a.</t>
  </si>
  <si>
    <t>03 - Ordre et sécurité publics</t>
  </si>
  <si>
    <t xml:space="preserve">      03.1 - Services de police</t>
  </si>
  <si>
    <t xml:space="preserve">      03.2 - Services de protection civile</t>
  </si>
  <si>
    <t xml:space="preserve">      03.3 - Tribunaux</t>
  </si>
  <si>
    <t xml:space="preserve">      03.4 - Administration pénitentiaire</t>
  </si>
  <si>
    <t xml:space="preserve">      03.5 - R-D concernant l'ordre et la sécurité publics</t>
  </si>
  <si>
    <t xml:space="preserve">      03.6 - Ordre et sécurité publics n.c.a.</t>
  </si>
  <si>
    <t>04 - Affaires économiques</t>
  </si>
  <si>
    <t xml:space="preserve">      04.1 - Tutelle de l'économie générale, des échanges et de l'emploi</t>
  </si>
  <si>
    <t xml:space="preserve">      04.2 - Agriculture, sylviculture, pêche et chasse</t>
  </si>
  <si>
    <t xml:space="preserve">      04.3 - Combustibles et énergie</t>
  </si>
  <si>
    <t xml:space="preserve">      04.4 - Industries extractives et manufacturières, construction</t>
  </si>
  <si>
    <t xml:space="preserve">      04.5 - Transports</t>
  </si>
  <si>
    <t xml:space="preserve">      04.6 - Communications</t>
  </si>
  <si>
    <t xml:space="preserve">      04.7 - Autres branches d'activité</t>
  </si>
  <si>
    <t xml:space="preserve">      04.8 - R-D concernant les affaires économiques</t>
  </si>
  <si>
    <t xml:space="preserve">      04.9 - Affaires économiques n.c.a.</t>
  </si>
  <si>
    <t>05 - Protection de l'environnement</t>
  </si>
  <si>
    <t xml:space="preserve">      05.1 - Gestion des déchets</t>
  </si>
  <si>
    <t xml:space="preserve">      05.2 - Gestion des eaux usées</t>
  </si>
  <si>
    <t xml:space="preserve">      05.3 - Lutte contre la pollution</t>
  </si>
  <si>
    <t xml:space="preserve">      05.4 - Préservation de la diversité biologique et protection de la nature</t>
  </si>
  <si>
    <t xml:space="preserve">      05.5 - R-D dans le domaine de la protection de l'environnement</t>
  </si>
  <si>
    <t xml:space="preserve">      05.6 - Protection de l'environnement n.c.a.</t>
  </si>
  <si>
    <t>06 - Logements et équipements collectifs</t>
  </si>
  <si>
    <t xml:space="preserve">      06.1 - Logements</t>
  </si>
  <si>
    <t xml:space="preserve">      06.2 - Équipements collectifs</t>
  </si>
  <si>
    <t xml:space="preserve">      06.3 - Alimentation en eau</t>
  </si>
  <si>
    <t xml:space="preserve">      06.4 - Éclairage public</t>
  </si>
  <si>
    <t xml:space="preserve">      06.5 - R-D dans le domaine du logement et des équipements collectifs</t>
  </si>
  <si>
    <t xml:space="preserve">      06.6 - Logement et équipements collectifs n.c.a.</t>
  </si>
  <si>
    <t>07 - Santé</t>
  </si>
  <si>
    <t xml:space="preserve">      07.1 - Produits, appareils et matériels médicaux</t>
  </si>
  <si>
    <t xml:space="preserve">      07.2 - Services ambulatoires</t>
  </si>
  <si>
    <t xml:space="preserve">      07.3 - Services hospitaliers</t>
  </si>
  <si>
    <t xml:space="preserve">      07.4 - Services de santé publique</t>
  </si>
  <si>
    <t xml:space="preserve">      07.5 - R-D dans le domaine de la santé</t>
  </si>
  <si>
    <t xml:space="preserve">      07.6 - Santé n.c.a.</t>
  </si>
  <si>
    <t>08 - Loisirs, culture et culte</t>
  </si>
  <si>
    <t xml:space="preserve">      08.1 - Services récréatifs et sportifs</t>
  </si>
  <si>
    <t xml:space="preserve">      08.2 - Services culturels</t>
  </si>
  <si>
    <t xml:space="preserve">      08.3 - Services de radiodiffusion, de télévision et d'édition</t>
  </si>
  <si>
    <t xml:space="preserve">      08.4 - Culte et autres services communautaires</t>
  </si>
  <si>
    <t xml:space="preserve">      08.5 - R-D dans le domaine des loisirs, de la culture et du culte</t>
  </si>
  <si>
    <t xml:space="preserve">      08.6 - Loisirs, culture et culte n.c.a.</t>
  </si>
  <si>
    <t>09 - Enseignement</t>
  </si>
  <si>
    <t xml:space="preserve">      09.1 - Enseignement préélémentaire et primaire</t>
  </si>
  <si>
    <t xml:space="preserve">      09.2 - Enseignement secondaire</t>
  </si>
  <si>
    <t xml:space="preserve">      09.3 - Enseignement postsecondaire non supérieur</t>
  </si>
  <si>
    <t xml:space="preserve">      09.4 - Enseignement supérieur</t>
  </si>
  <si>
    <t xml:space="preserve">      09.5 - Enseignement non défini par niveau</t>
  </si>
  <si>
    <t xml:space="preserve">      09.6 - Services annexes à l'enseignement</t>
  </si>
  <si>
    <t xml:space="preserve">      09.7 - R-D dans le domaine de l'enseignement</t>
  </si>
  <si>
    <t xml:space="preserve">      09.8 - Enseignement n.c.a.</t>
  </si>
  <si>
    <t>10 - Protection sociale</t>
  </si>
  <si>
    <t xml:space="preserve">      10.1 - Maladie et invalidité</t>
  </si>
  <si>
    <t xml:space="preserve">      10.2 - Vieillesse</t>
  </si>
  <si>
    <t xml:space="preserve">      10.3 - Survivants</t>
  </si>
  <si>
    <t xml:space="preserve">      10.4 - Famille et enfants</t>
  </si>
  <si>
    <t xml:space="preserve">      10.5 - Chômage</t>
  </si>
  <si>
    <t xml:space="preserve">      10.6 - Logement</t>
  </si>
  <si>
    <t xml:space="preserve">      10.7 - Exclusion sociale n.c.a.</t>
  </si>
  <si>
    <t xml:space="preserve">      10.8 - R-D dans le domaine de la protection sociale</t>
  </si>
  <si>
    <t xml:space="preserve">      10.9 - Protection sociale n.c.a.</t>
  </si>
  <si>
    <t>2024</t>
  </si>
  <si>
    <t>Défense</t>
  </si>
  <si>
    <t>Intérieur</t>
  </si>
  <si>
    <t>Justice</t>
  </si>
  <si>
    <t xml:space="preserve">Santé </t>
  </si>
  <si>
    <t>Retraites</t>
  </si>
  <si>
    <t>Education</t>
  </si>
  <si>
    <t>Recherche</t>
  </si>
  <si>
    <t>Loisirs, culture</t>
  </si>
  <si>
    <t>Aides sociales</t>
  </si>
  <si>
    <t>Aides au logement</t>
  </si>
  <si>
    <t>Charge de la dette</t>
  </si>
  <si>
    <t>Administrations</t>
  </si>
  <si>
    <t>Citoyens</t>
  </si>
  <si>
    <t>Assemblée</t>
  </si>
  <si>
    <t>Comité</t>
  </si>
  <si>
    <t>Conseil</t>
  </si>
  <si>
    <t>Elu direct</t>
  </si>
  <si>
    <t>Commission</t>
  </si>
  <si>
    <t/>
  </si>
  <si>
    <t>Total des actifs non financiers (net)</t>
  </si>
  <si>
    <t>Actifs non financiers produits (net)</t>
  </si>
  <si>
    <t xml:space="preserve">  Actifs fixes par type d’actifs (net)</t>
  </si>
  <si>
    <t xml:space="preserve">  Constructions (net)</t>
  </si>
  <si>
    <t xml:space="preserve">    Logements (net)</t>
  </si>
  <si>
    <t xml:space="preserve">    Autres bâtiments et ouvrages de génie civil (net)</t>
  </si>
  <si>
    <t xml:space="preserve">      Bâtiments non résidentiels (net)</t>
  </si>
  <si>
    <t xml:space="preserve">      Autres ouvrages de génie civil (net)</t>
  </si>
  <si>
    <t xml:space="preserve">    Machines et équipements (net)</t>
  </si>
  <si>
    <t xml:space="preserve">      Matériels de transport (net)</t>
  </si>
  <si>
    <t xml:space="preserve">      Équipements TIC (net)</t>
  </si>
  <si>
    <t xml:space="preserve">      Autres machines et équipements (net)</t>
  </si>
  <si>
    <t xml:space="preserve">    Systèmes d’armes (net)</t>
  </si>
  <si>
    <t xml:space="preserve">    Ressources biologiques cultivées (net)</t>
  </si>
  <si>
    <t xml:space="preserve">    Droits de propriété intellectuelle (net)</t>
  </si>
  <si>
    <t xml:space="preserve">      Recherche et développement (net)</t>
  </si>
  <si>
    <t xml:space="preserve">      Logiciels et bases de données (net)</t>
  </si>
  <si>
    <t xml:space="preserve">      Œuvres récréatives, littéraires ou artistiques originales (net)</t>
  </si>
  <si>
    <t xml:space="preserve">  Stocks par type de stocks (net)</t>
  </si>
  <si>
    <t xml:space="preserve">  Objets de valeur (net)</t>
  </si>
  <si>
    <t>Actifs non financiers non produits (net)</t>
  </si>
  <si>
    <t xml:space="preserve">  Ressources naturelles (net)</t>
  </si>
  <si>
    <t xml:space="preserve">    Terrains (net)</t>
  </si>
  <si>
    <t xml:space="preserve">      Terrains supportant des bâtiments et des ouvrages de génie civil (net)</t>
  </si>
  <si>
    <t xml:space="preserve">      Terrains cultivés (net)</t>
  </si>
  <si>
    <t xml:space="preserve">      Terrains et plans d’eau de loisirs (net)</t>
  </si>
  <si>
    <t xml:space="preserve">      Autres terrains et plans d’eau (net)</t>
  </si>
  <si>
    <t xml:space="preserve">    Réserves de minerais et de produits énergétiques (net)</t>
  </si>
  <si>
    <t xml:space="preserve">    Ressources en eau (net)</t>
  </si>
  <si>
    <t xml:space="preserve">  Contrats, baux et licences  (net)</t>
  </si>
  <si>
    <t xml:space="preserve">  Achats moins ventes de fonds commerciaux et d’autres actifs commerciaux (net)</t>
  </si>
  <si>
    <t>Total des actifs financiers</t>
  </si>
  <si>
    <t>Or monétaire et droits de tirage spéciaux (DTS)</t>
  </si>
  <si>
    <t>Numéraire et dépôts</t>
  </si>
  <si>
    <t>Titres de créance</t>
  </si>
  <si>
    <t>Crédits</t>
  </si>
  <si>
    <t>Actions et parts de fonds d’investissement</t>
  </si>
  <si>
    <t xml:space="preserve">    dont Actions cotées</t>
  </si>
  <si>
    <t>Systèmes d’assurance, de pension et de garanties standard</t>
  </si>
  <si>
    <t>Produits financiers dérivés et options sur titres des salariés</t>
  </si>
  <si>
    <t>Autres comptes à recevoir / à payer</t>
  </si>
  <si>
    <t>Total des actifs</t>
  </si>
  <si>
    <t>Alloc. chômage</t>
  </si>
  <si>
    <t>Environ nement</t>
  </si>
  <si>
    <t>Infra structure</t>
  </si>
  <si>
    <t>Subventions économiques</t>
  </si>
  <si>
    <t>NN</t>
  </si>
  <si>
    <t>N1N</t>
  </si>
  <si>
    <t>N11N</t>
  </si>
  <si>
    <t>N11KN</t>
  </si>
  <si>
    <t>N111N</t>
  </si>
  <si>
    <t>N112N</t>
  </si>
  <si>
    <t>N1121N</t>
  </si>
  <si>
    <t>N1122N</t>
  </si>
  <si>
    <t>N113N</t>
  </si>
  <si>
    <t>N1131N</t>
  </si>
  <si>
    <t>N1132N</t>
  </si>
  <si>
    <t>N1139N</t>
  </si>
  <si>
    <t>N114N</t>
  </si>
  <si>
    <t>N115N</t>
  </si>
  <si>
    <t>N117N</t>
  </si>
  <si>
    <t>N1171N</t>
  </si>
  <si>
    <t>N1173N</t>
  </si>
  <si>
    <t>N1174N</t>
  </si>
  <si>
    <t>N12N</t>
  </si>
  <si>
    <t>N13N</t>
  </si>
  <si>
    <t>N2N</t>
  </si>
  <si>
    <t>N21N</t>
  </si>
  <si>
    <t>N211N</t>
  </si>
  <si>
    <t>N2111N</t>
  </si>
  <si>
    <t>N2112N</t>
  </si>
  <si>
    <t>N2113N</t>
  </si>
  <si>
    <t>N2119N</t>
  </si>
  <si>
    <t>N212N</t>
  </si>
  <si>
    <t>N214N</t>
  </si>
  <si>
    <t>N22N</t>
  </si>
  <si>
    <t>N23N</t>
  </si>
  <si>
    <t>F</t>
  </si>
  <si>
    <t>F1</t>
  </si>
  <si>
    <t>F2</t>
  </si>
  <si>
    <t>F3</t>
  </si>
  <si>
    <t>F4</t>
  </si>
  <si>
    <t>F5</t>
  </si>
  <si>
    <t>F511</t>
  </si>
  <si>
    <t>F6</t>
  </si>
  <si>
    <t>F7</t>
  </si>
  <si>
    <t>F8</t>
  </si>
  <si>
    <t>FN</t>
  </si>
  <si>
    <t xml:space="preserve">   Actions cotées</t>
  </si>
  <si>
    <t>Crédits et créances</t>
  </si>
  <si>
    <t>Terrains</t>
  </si>
  <si>
    <t>Equipements civils et militaires</t>
  </si>
  <si>
    <t>Bâtiments</t>
  </si>
  <si>
    <t>Titres</t>
  </si>
  <si>
    <t>Res- sources natu- relles</t>
  </si>
  <si>
    <t xml:space="preserve">   Participations non cotées</t>
  </si>
  <si>
    <t>Effectifs physiques de la fonction publique par statut au 31 décembre</t>
  </si>
  <si>
    <t>en milliers</t>
  </si>
  <si>
    <t>FPE</t>
  </si>
  <si>
    <t>FPT</t>
  </si>
  <si>
    <r>
      <t>FPH</t>
    </r>
    <r>
      <rPr>
        <b/>
        <vertAlign val="superscript"/>
        <sz val="10"/>
        <rFont val="Arial"/>
        <family val="2"/>
      </rPr>
      <t>(6)</t>
    </r>
  </si>
  <si>
    <t>Total collectivités territoriales (communes + départements + régions)</t>
  </si>
  <si>
    <r>
      <t>Communes</t>
    </r>
    <r>
      <rPr>
        <vertAlign val="superscript"/>
        <sz val="10"/>
        <color indexed="8"/>
        <rFont val="Arial"/>
        <family val="2"/>
      </rPr>
      <t>(1)</t>
    </r>
  </si>
  <si>
    <t>Départements</t>
  </si>
  <si>
    <t>Régions</t>
  </si>
  <si>
    <t>Total EPA locaux</t>
  </si>
  <si>
    <r>
      <t>Établissements communaux</t>
    </r>
    <r>
      <rPr>
        <vertAlign val="superscript"/>
        <sz val="10"/>
        <color indexed="8"/>
        <rFont val="Arial"/>
        <family val="2"/>
      </rPr>
      <t>(1)</t>
    </r>
  </si>
  <si>
    <r>
      <t>Établissements intercommunaux</t>
    </r>
    <r>
      <rPr>
        <vertAlign val="superscript"/>
        <sz val="10"/>
        <color indexed="8"/>
        <rFont val="Arial"/>
        <family val="2"/>
      </rPr>
      <t>(1)</t>
    </r>
  </si>
  <si>
    <t>Établissement départementaux</t>
  </si>
  <si>
    <t>Autres EPA locaux</t>
  </si>
  <si>
    <t>Agriculture et alimentation</t>
  </si>
  <si>
    <t>Armées</t>
  </si>
  <si>
    <t>Culture</t>
  </si>
  <si>
    <t>Ministères économiques et financiers</t>
  </si>
  <si>
    <t>Éducation nationale, Jeunesse, Sports, Enseignement supérieur, Recherche et Innovation</t>
  </si>
  <si>
    <r>
      <t>Europe et Affaires étrangères</t>
    </r>
    <r>
      <rPr>
        <vertAlign val="superscript"/>
        <sz val="10"/>
        <rFont val="Arial"/>
        <family val="2"/>
      </rPr>
      <t>(2)</t>
    </r>
  </si>
  <si>
    <t>Intérieur et Outre-mer</t>
  </si>
  <si>
    <t>Services du Premier ministre</t>
  </si>
  <si>
    <t>Ministères sociaux</t>
  </si>
  <si>
    <t>Solidarités et santé</t>
  </si>
  <si>
    <t>Travail</t>
  </si>
  <si>
    <t>Transition écologique et Cohésion des territoires</t>
  </si>
  <si>
    <r>
      <t>Total hors enseignants</t>
    </r>
    <r>
      <rPr>
        <b/>
        <vertAlign val="superscript"/>
        <sz val="10"/>
        <rFont val="Arial"/>
        <family val="2"/>
      </rPr>
      <t>(3)</t>
    </r>
  </si>
  <si>
    <t>Opérateurs</t>
  </si>
  <si>
    <r>
      <t>dont Militaires</t>
    </r>
    <r>
      <rPr>
        <vertAlign val="superscript"/>
        <sz val="10"/>
        <rFont val="Arial"/>
        <family val="2"/>
      </rPr>
      <t>(2)</t>
    </r>
  </si>
  <si>
    <t xml:space="preserve">Communes </t>
  </si>
  <si>
    <t>Etablissements communaux et intercommunaux</t>
  </si>
  <si>
    <t>Agences</t>
  </si>
  <si>
    <t>Enseignants</t>
  </si>
  <si>
    <t>Total (2023)</t>
  </si>
  <si>
    <t>Fermeture</t>
  </si>
  <si>
    <t>Autonomie</t>
  </si>
  <si>
    <t>Cession d'actif</t>
  </si>
  <si>
    <t>Suppression</t>
  </si>
  <si>
    <t>Internali-sation</t>
  </si>
  <si>
    <t>EPIC - musée &amp; patrimoine</t>
  </si>
  <si>
    <t>EPIC - enseignement &amp; recherche</t>
  </si>
  <si>
    <t>Autorité indépendante</t>
  </si>
  <si>
    <t>Agences Etat</t>
  </si>
  <si>
    <t>Opérateurs (PLF)</t>
  </si>
  <si>
    <t>Organismes hors PLF</t>
  </si>
  <si>
    <t>Autorités indépendantes</t>
  </si>
  <si>
    <t>Commissions</t>
  </si>
  <si>
    <t>Agences locales</t>
  </si>
  <si>
    <t>Total agences</t>
  </si>
  <si>
    <t>Musées et assimilés</t>
  </si>
  <si>
    <t>Universités et centres de recherche</t>
  </si>
  <si>
    <t>Suppressions 
et cessions</t>
  </si>
  <si>
    <t>Total actuel des agences</t>
  </si>
  <si>
    <t>Ministère délégué chargé des Relations avec le Parlement</t>
  </si>
  <si>
    <t>Ministère délégué chargé de l'Égalité entre les femmes et les hommes et de la Lutte contre les discriminations</t>
  </si>
  <si>
    <t>Ministère de l'Intérieur</t>
  </si>
  <si>
    <t>Ministère délégué auprès du ministre de l'Intérieur</t>
  </si>
  <si>
    <t>Ministère délégué chargé de la Citoyenneté</t>
  </si>
  <si>
    <t>Ministère des Armées et des Anciens combattants</t>
  </si>
  <si>
    <t>Ministère délégué auprès de la ministre des Armées et des Anciens combattants</t>
  </si>
  <si>
    <t>Ministère du Travail et des Solidarités</t>
  </si>
  <si>
    <t>Ministère de la Transition écologique, de la Biodiversité et des Négociations internationales sur le climat et la nature</t>
  </si>
  <si>
    <t>Ministère délégué chargé de la Mer et de la Pêche</t>
  </si>
  <si>
    <t>Ministère délégué chargé de la Transition écologique</t>
  </si>
  <si>
    <t>Ministère de la Justice</t>
  </si>
  <si>
    <t>Ministère de l’Économie, des Finances et de la Souveraineté industrielle, énergétique et numérique</t>
  </si>
  <si>
    <t xml:space="preserve">Ministère délégué, porte-parole du Gouvernement auprès du Premier ministre, chargé de l'Énergie </t>
  </si>
  <si>
    <t>Ministère délégué chargé de l'Industrie</t>
  </si>
  <si>
    <t>Ministère délégué chargé de l’Intelligence artificielle et du Numérique</t>
  </si>
  <si>
    <t>Ministère des Petites et moyennes entreprises, du Commerce, de l’Artisanat et du Tourisme et du Pouvoir d’achat</t>
  </si>
  <si>
    <t>Ministère de l’Agriculture, de l’Agro-alimentaire et de la Souveraineté alimentaire</t>
  </si>
  <si>
    <t>Ministère de l'Éducation nationale</t>
  </si>
  <si>
    <t>Ministère délégué chargé de l'Enseignement, et de la Formation professionnels et de l’Apprentissage</t>
  </si>
  <si>
    <t>Ministère de l'Europe et des Affaires étrangères</t>
  </si>
  <si>
    <t>Ministère délégué chargé de l’Europe</t>
  </si>
  <si>
    <t>Ministère délégué chargé du Commerce extérieur et de l'Attractivité</t>
  </si>
  <si>
    <t>Ministère délégué chargé de la Francophonie, des Partenariats internationaux et des Français de l’étranger</t>
  </si>
  <si>
    <t>Ministère de la Santé, des Familles, de l’Autonomie et des Personnes handicapées</t>
  </si>
  <si>
    <t>Ministère délégué chargé de l’Autonomie et des Personnes handicapées</t>
  </si>
  <si>
    <t>Ministère de la Culture</t>
  </si>
  <si>
    <t>Ministère des Outre-mer</t>
  </si>
  <si>
    <t>Ministère de l'Aménagement du territoire et de la Décentralisation</t>
  </si>
  <si>
    <t>Ministère délégué chargé de la Ruralité</t>
  </si>
  <si>
    <t>Ministère de l’Action et des Comptes publics</t>
  </si>
  <si>
    <t>Ministère de l’Enseignement supérieur, de la Recherche et de l’Espace</t>
  </si>
  <si>
    <t>Ministère des Sports, de la Jeunesse et de la Vie associative</t>
  </si>
  <si>
    <t>Ministère des Transports</t>
  </si>
  <si>
    <t>Ministère de la Ville et du Logement</t>
  </si>
  <si>
    <t>Total actuel des ministères</t>
  </si>
  <si>
    <t>Ministères supprimés</t>
  </si>
  <si>
    <t>Ministères indispen- sables</t>
  </si>
  <si>
    <t>Valeur ajoutée par heure de travail</t>
  </si>
  <si>
    <t>Prélèvements de l'Etat</t>
  </si>
  <si>
    <t>Salaire net du travailleur</t>
  </si>
  <si>
    <t>TIME</t>
  </si>
  <si>
    <t>GEO (Libellés)</t>
  </si>
  <si>
    <t>:</t>
  </si>
  <si>
    <t>Union européenne - 27 pays (à partir de 2020)</t>
  </si>
  <si>
    <t>Zone euro - 20 pays (2023-2025)</t>
  </si>
  <si>
    <t>Belgique</t>
  </si>
  <si>
    <t>Bulgarie</t>
  </si>
  <si>
    <t>Tchéquie</t>
  </si>
  <si>
    <t>Danemark</t>
  </si>
  <si>
    <t>Allemagne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</si>
  <si>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</si>
  <si>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</si>
  <si>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</si>
  <si>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</si>
  <si>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</si>
  <si>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</si>
  <si>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</si>
  <si>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</si>
  <si>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</si>
  <si>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</si>
  <si>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</si>
  <si>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</si>
  <si>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</si>
  <si>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</si>
  <si>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</si>
  <si>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</si>
  <si>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Portugal</t>
  </si>
  <si>
    <t>Roumanie</t>
  </si>
  <si>
    <t>Slovénie</t>
  </si>
  <si>
    <t>Slovaquie</t>
  </si>
  <si>
    <t>Finlande</t>
  </si>
  <si>
    <t>Suède</t>
  </si>
  <si>
    <t>Norvège</t>
  </si>
  <si>
    <t>Suisse</t>
  </si>
  <si>
    <t>Serbie</t>
  </si>
  <si>
    <t>Turquie</t>
  </si>
  <si>
    <t>Indicateur sur le revenus et les conditions de vie</t>
  </si>
  <si>
    <t>Revenu médian équivalent</t>
  </si>
  <si>
    <t>Unité de mesure</t>
  </si>
  <si>
    <t>Standard de pouvoir d'achat (SPA)</t>
  </si>
  <si>
    <t>Euro</t>
  </si>
  <si>
    <t>Unit of measure</t>
  </si>
  <si>
    <t>Percentage of gross domestic product (GDP)</t>
  </si>
  <si>
    <t>Sector</t>
  </si>
  <si>
    <t>General government</t>
  </si>
  <si>
    <t>National accounts indicator (ESA 2010)</t>
  </si>
  <si>
    <t>Net lending (+)/net borrowing (-)</t>
  </si>
  <si>
    <t>2025</t>
  </si>
  <si>
    <t>GEO (Labels)</t>
  </si>
  <si>
    <t>European Union - 27 countries (from 2020)</t>
  </si>
  <si>
    <t>Euro area – 21 countries (from 2026)</t>
  </si>
  <si>
    <t>Euro area – 20 countries (2023-2025)</t>
  </si>
  <si>
    <t>Euro area - 19 countries  (2015-2022)</t>
  </si>
  <si>
    <t>Belgium</t>
  </si>
  <si>
    <t>Bulgaria</t>
  </si>
  <si>
    <t>Czechia</t>
  </si>
  <si>
    <t>Ireland</t>
  </si>
  <si>
    <t>Greece</t>
  </si>
  <si>
    <t>Spain</t>
  </si>
  <si>
    <t>Croatia</t>
  </si>
  <si>
    <t>Italy</t>
  </si>
  <si>
    <t>Cyprus</t>
  </si>
  <si>
    <t>Latvia</t>
  </si>
  <si>
    <t>Lithuania</t>
  </si>
  <si>
    <t>Hungary</t>
  </si>
  <si>
    <t>Malta</t>
  </si>
  <si>
    <t>Austria</t>
  </si>
  <si>
    <t>Poland</t>
  </si>
  <si>
    <t>Romania</t>
  </si>
  <si>
    <t>Slovenia</t>
  </si>
  <si>
    <t>Slovakia</t>
  </si>
  <si>
    <t>Finland</t>
  </si>
  <si>
    <t>Sweden</t>
  </si>
  <si>
    <t>Iceland</t>
  </si>
  <si>
    <t>Norway</t>
  </si>
  <si>
    <t>Total general government expenditure</t>
  </si>
  <si>
    <t>Fonctionnement</t>
  </si>
  <si>
    <t>Masse salariale</t>
  </si>
  <si>
    <t>Cotisations chômage</t>
  </si>
  <si>
    <t>Rendement des actifs publics</t>
  </si>
  <si>
    <t>Niches sur les revenus</t>
  </si>
  <si>
    <t>Niches sur la TVA et les sociétés</t>
  </si>
  <si>
    <t>Aide fondamentale universelle</t>
  </si>
  <si>
    <t>Part contributive de retraite</t>
  </si>
  <si>
    <t>Code de la construction et de l'habitat. (à droite)</t>
  </si>
  <si>
    <t>Aides aux particuliers</t>
  </si>
  <si>
    <t xml:space="preserve">Aides aux asso- ciations </t>
  </si>
  <si>
    <t>Textes de loi</t>
  </si>
  <si>
    <t>Textes réglementaires</t>
  </si>
  <si>
    <t>Dépenses collectives 181</t>
  </si>
  <si>
    <t>Enseignement et recherche 149</t>
  </si>
  <si>
    <t>Sécurité sociale et 
solidarité 933</t>
  </si>
  <si>
    <t>Soutiens sectoriels 
244</t>
  </si>
  <si>
    <t>Sécurité 
106</t>
  </si>
  <si>
    <t>Etat 2,6M</t>
  </si>
  <si>
    <t>Collectivités locales 
2,0M</t>
  </si>
  <si>
    <t>Caisses et établissements de santé 1,2M</t>
  </si>
  <si>
    <t>Sécurité</t>
  </si>
  <si>
    <t>Ministères non-régaliens</t>
  </si>
  <si>
    <t>Subventions 69</t>
  </si>
  <si>
    <t>Niches fiscales et sociales 52
(net)</t>
  </si>
  <si>
    <t>Administrations non indispensables 67</t>
  </si>
  <si>
    <t>Revenu personnel imposable (à droite)</t>
  </si>
  <si>
    <t>Revenu net après impôt (à droite)</t>
  </si>
  <si>
    <t>Cas 1 : 
0 €/an</t>
  </si>
  <si>
    <t>Cas 2 : 
8 000 €/an</t>
  </si>
  <si>
    <t>Cas 3 : 
21 000 €/an</t>
  </si>
  <si>
    <t>Cas 4 : 
34 000 €/an</t>
  </si>
  <si>
    <t>Cas 5 : 
48 000 €/an</t>
  </si>
  <si>
    <t xml:space="preserve">Internalisations </t>
  </si>
  <si>
    <t>Rémunération du capital</t>
  </si>
  <si>
    <t>https://ec.europa.eu/eurostat/databrowser/view/tec00127/default/table?lang=en</t>
  </si>
  <si>
    <t>https://ec.europa.eu/eurostat/databrowser/view/tec00023/default/table</t>
  </si>
  <si>
    <t>https://ec.europa.eu/eurostat/databrowser/view/ilc_di03/default/table?lang=fr&amp;category=qol.qol_mlc.qol_mlc_i</t>
  </si>
  <si>
    <t>https://www.legifrance.gouv.fr/contenu/menu/autour-de-la-loi/legislatif-et-reglementaire/statistiques-de-la-norme</t>
  </si>
  <si>
    <t>https://www.insee.fr/fr/statistiques/8574707?sommaire=8574832</t>
  </si>
  <si>
    <t>3.301</t>
  </si>
  <si>
    <t>https://www.fonction-publique.gouv.fr/toutes-les-publications/rapport-annuel-sur-letat-de-la-fonction-publique-edition-2025</t>
  </si>
  <si>
    <t>https://www.insee.fr/fr/statistiques/8988859?sommaire=8988934</t>
  </si>
  <si>
    <t>8.204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</si>
</sst>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#,##0\ &quot;€&quot;;\-#,##0\ &quot;€&quot;"/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\+0%"/>
    <numFmt numFmtId="167" formatCode="#,##0.0"/>
    <numFmt numFmtId="168" formatCode="_-* #,##0.00\ _€_-;\-* #,##0.00\ _€_-;_-* &quot;-&quot;??\ _€_-;_-@_-"/>
    <numFmt numFmtId="169" formatCode="#,##0_ ;\-#,##0\ "/>
    <numFmt numFmtId="170" formatCode="#,##0\k;\-#,##0\k"/>
    <numFmt numFmtId="171" formatCode="#,##0.##########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Georgia"/>
      <family val="1"/>
    </font>
    <font>
      <b/>
      <sz val="10"/>
      <color rgb="FF000000"/>
      <name val="Georgia"/>
      <family val="1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10"/>
      <color rgb="FF000000"/>
      <name val="Marianne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indexed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4669AF"/>
      </patternFill>
    </fill>
    <fill>
      <patternFill patternType="solid">
        <fgColor rgb="FF0096DC"/>
      </patternFill>
    </fill>
    <fill>
      <patternFill patternType="solid">
        <fgColor rgb="FFDCE6F1"/>
      </patternFill>
    </fill>
    <fill>
      <patternFill patternType="mediumGray">
        <bgColor indexed="22"/>
      </patternFill>
    </fill>
    <fill>
      <patternFill patternType="solid">
        <fgColor rgb="FFF6F6F6"/>
      </patternFill>
    </fill>
    <fill>
      <patternFill patternType="solid">
        <fgColor theme="2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0B64A0"/>
      </right>
      <top/>
      <bottom/>
      <diagonal/>
    </border>
    <border>
      <left/>
      <right/>
      <top style="thin">
        <color rgb="FF3877A6"/>
      </top>
      <bottom/>
      <diagonal/>
    </border>
    <border>
      <left/>
      <right style="medium">
        <color rgb="FFA5A5B1"/>
      </right>
      <top/>
      <bottom style="medium">
        <color rgb="FFA5A5B1"/>
      </bottom>
      <diagonal/>
    </border>
    <border>
      <left/>
      <right/>
      <top/>
      <bottom style="thin">
        <color rgb="FF3877A6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2" fillId="0" borderId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30" fillId="0" borderId="0" applyNumberFormat="0" applyFill="0" applyBorder="0" applyAlignment="0" applyProtection="0"/>
  </cellStyleXfs>
  <cellXfs count="167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left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left" vertical="center" wrapText="1" indent="1"/>
    </xf>
    <xf numFmtId="1" fontId="2" fillId="5" borderId="8" xfId="0" applyNumberFormat="1" applyFont="1" applyFill="1" applyBorder="1" applyAlignment="1">
      <alignment horizontal="center" vertical="center"/>
    </xf>
    <xf numFmtId="165" fontId="0" fillId="0" borderId="0" xfId="1" applyNumberFormat="1" applyFont="1"/>
    <xf numFmtId="49" fontId="4" fillId="6" borderId="23" xfId="0" applyNumberFormat="1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right" vertical="center"/>
    </xf>
    <xf numFmtId="0" fontId="6" fillId="0" borderId="0" xfId="0" applyFont="1"/>
    <xf numFmtId="0" fontId="7" fillId="6" borderId="0" xfId="0" applyFont="1" applyFill="1" applyAlignment="1">
      <alignment horizontal="left"/>
    </xf>
    <xf numFmtId="0" fontId="8" fillId="8" borderId="26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 vertical="center"/>
    </xf>
    <xf numFmtId="165" fontId="5" fillId="7" borderId="24" xfId="1" applyNumberFormat="1" applyFont="1" applyFill="1" applyBorder="1" applyAlignment="1">
      <alignment horizontal="right" vertical="center"/>
    </xf>
    <xf numFmtId="165" fontId="6" fillId="0" borderId="0" xfId="1" applyNumberFormat="1" applyFont="1"/>
    <xf numFmtId="165" fontId="8" fillId="8" borderId="26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167" fontId="10" fillId="0" borderId="0" xfId="0" applyNumberFormat="1" applyFont="1"/>
    <xf numFmtId="0" fontId="0" fillId="0" borderId="16" xfId="0" applyBorder="1"/>
    <xf numFmtId="3" fontId="0" fillId="0" borderId="28" xfId="0" applyNumberFormat="1" applyBorder="1"/>
    <xf numFmtId="0" fontId="0" fillId="0" borderId="10" xfId="0" applyBorder="1"/>
    <xf numFmtId="3" fontId="0" fillId="0" borderId="20" xfId="0" applyNumberFormat="1" applyBorder="1"/>
    <xf numFmtId="0" fontId="0" fillId="0" borderId="21" xfId="0" applyBorder="1"/>
    <xf numFmtId="0" fontId="0" fillId="0" borderId="22" xfId="0" applyBorder="1"/>
    <xf numFmtId="3" fontId="0" fillId="0" borderId="29" xfId="0" applyNumberFormat="1" applyBorder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11" fillId="0" borderId="0" xfId="3"/>
    <xf numFmtId="0" fontId="10" fillId="0" borderId="0" xfId="3" applyFont="1" applyAlignment="1">
      <alignment horizontal="right"/>
    </xf>
    <xf numFmtId="0" fontId="10" fillId="0" borderId="0" xfId="3" applyFont="1" applyAlignment="1">
      <alignment vertical="center" wrapText="1"/>
    </xf>
    <xf numFmtId="167" fontId="10" fillId="0" borderId="0" xfId="3" applyNumberFormat="1" applyFont="1"/>
    <xf numFmtId="0" fontId="13" fillId="9" borderId="0" xfId="4" applyFont="1" applyFill="1"/>
    <xf numFmtId="0" fontId="14" fillId="9" borderId="0" xfId="4" applyFont="1" applyFill="1"/>
    <xf numFmtId="0" fontId="15" fillId="0" borderId="0" xfId="5"/>
    <xf numFmtId="0" fontId="15" fillId="9" borderId="17" xfId="4" applyFont="1" applyFill="1" applyBorder="1"/>
    <xf numFmtId="0" fontId="15" fillId="9" borderId="16" xfId="4" applyFont="1" applyFill="1" applyBorder="1"/>
    <xf numFmtId="0" fontId="15" fillId="9" borderId="13" xfId="4" applyFont="1" applyFill="1" applyBorder="1" applyAlignment="1">
      <alignment horizontal="center" vertical="center" wrapText="1"/>
    </xf>
    <xf numFmtId="0" fontId="13" fillId="9" borderId="10" xfId="4" applyFont="1" applyFill="1" applyBorder="1"/>
    <xf numFmtId="0" fontId="15" fillId="9" borderId="15" xfId="4" applyFont="1" applyFill="1" applyBorder="1" applyAlignment="1">
      <alignment horizontal="left" wrapText="1"/>
    </xf>
    <xf numFmtId="0" fontId="15" fillId="9" borderId="10" xfId="4" applyFont="1" applyFill="1" applyBorder="1"/>
    <xf numFmtId="3" fontId="15" fillId="9" borderId="15" xfId="4" applyNumberFormat="1" applyFont="1" applyFill="1" applyBorder="1" applyAlignment="1">
      <alignment horizontal="right" indent="1"/>
    </xf>
    <xf numFmtId="0" fontId="13" fillId="9" borderId="21" xfId="4" applyFont="1" applyFill="1" applyBorder="1"/>
    <xf numFmtId="0" fontId="13" fillId="9" borderId="14" xfId="4" applyFont="1" applyFill="1" applyBorder="1" applyAlignment="1">
      <alignment horizontal="left" wrapText="1"/>
    </xf>
    <xf numFmtId="3" fontId="13" fillId="9" borderId="14" xfId="4" applyNumberFormat="1" applyFont="1" applyFill="1" applyBorder="1" applyAlignment="1">
      <alignment horizontal="right" indent="1"/>
    </xf>
    <xf numFmtId="0" fontId="13" fillId="9" borderId="17" xfId="4" applyFont="1" applyFill="1" applyBorder="1"/>
    <xf numFmtId="3" fontId="13" fillId="9" borderId="15" xfId="4" applyNumberFormat="1" applyFont="1" applyFill="1" applyBorder="1" applyAlignment="1">
      <alignment horizontal="right" indent="1"/>
    </xf>
    <xf numFmtId="0" fontId="18" fillId="10" borderId="9" xfId="6" applyFont="1" applyFill="1" applyBorder="1" applyAlignment="1">
      <alignment vertical="top" wrapText="1"/>
    </xf>
    <xf numFmtId="3" fontId="13" fillId="10" borderId="9" xfId="6" applyNumberFormat="1" applyFont="1" applyFill="1" applyBorder="1" applyAlignment="1">
      <alignment vertical="top" wrapText="1"/>
    </xf>
    <xf numFmtId="0" fontId="14" fillId="10" borderId="9" xfId="6" applyFont="1" applyFill="1" applyBorder="1" applyAlignment="1">
      <alignment horizontal="right" vertical="top" wrapText="1"/>
    </xf>
    <xf numFmtId="3" fontId="14" fillId="10" borderId="9" xfId="6" applyNumberFormat="1" applyFont="1" applyFill="1" applyBorder="1" applyAlignment="1">
      <alignment vertical="top" wrapText="1"/>
    </xf>
    <xf numFmtId="3" fontId="18" fillId="10" borderId="9" xfId="6" applyNumberFormat="1" applyFont="1" applyFill="1" applyBorder="1" applyAlignment="1">
      <alignment vertical="top" wrapText="1"/>
    </xf>
    <xf numFmtId="168" fontId="14" fillId="10" borderId="9" xfId="7" applyFont="1" applyFill="1" applyBorder="1" applyAlignment="1">
      <alignment horizontal="right" vertical="top" wrapText="1"/>
    </xf>
    <xf numFmtId="0" fontId="13" fillId="10" borderId="9" xfId="4" applyFont="1" applyFill="1" applyBorder="1" applyAlignment="1">
      <alignment horizontal="center" vertical="center" wrapText="1"/>
    </xf>
    <xf numFmtId="169" fontId="13" fillId="10" borderId="13" xfId="4" applyNumberFormat="1" applyFont="1" applyFill="1" applyBorder="1" applyAlignment="1">
      <alignment horizontal="right" vertical="center" wrapText="1" indent="1"/>
    </xf>
    <xf numFmtId="169" fontId="13" fillId="10" borderId="15" xfId="4" applyNumberFormat="1" applyFont="1" applyFill="1" applyBorder="1" applyAlignment="1">
      <alignment horizontal="right" vertical="center" wrapText="1" indent="1"/>
    </xf>
    <xf numFmtId="169" fontId="21" fillId="10" borderId="15" xfId="4" applyNumberFormat="1" applyFont="1" applyFill="1" applyBorder="1" applyAlignment="1">
      <alignment horizontal="right" vertical="center" wrapText="1" indent="1"/>
    </xf>
    <xf numFmtId="169" fontId="13" fillId="10" borderId="14" xfId="4" applyNumberFormat="1" applyFont="1" applyFill="1" applyBorder="1" applyAlignment="1">
      <alignment horizontal="right" vertical="center" wrapText="1" indent="1"/>
    </xf>
    <xf numFmtId="169" fontId="13" fillId="10" borderId="13" xfId="8" applyNumberFormat="1" applyFont="1" applyFill="1" applyBorder="1" applyAlignment="1" applyProtection="1">
      <alignment horizontal="right" vertical="center" indent="1"/>
    </xf>
    <xf numFmtId="169" fontId="13" fillId="10" borderId="9" xfId="8" applyNumberFormat="1" applyFont="1" applyFill="1" applyBorder="1" applyAlignment="1" applyProtection="1">
      <alignment horizontal="right" vertical="center" indent="1"/>
    </xf>
    <xf numFmtId="0" fontId="15" fillId="10" borderId="13" xfId="4" applyFont="1" applyFill="1" applyBorder="1" applyAlignment="1">
      <alignment horizontal="left"/>
    </xf>
    <xf numFmtId="0" fontId="15" fillId="10" borderId="15" xfId="4" applyFont="1" applyFill="1" applyBorder="1" applyAlignment="1">
      <alignment horizontal="left"/>
    </xf>
    <xf numFmtId="0" fontId="20" fillId="10" borderId="15" xfId="4" applyFont="1" applyFill="1" applyBorder="1" applyAlignment="1">
      <alignment horizontal="left" indent="1"/>
    </xf>
    <xf numFmtId="0" fontId="15" fillId="10" borderId="14" xfId="4" applyFont="1" applyFill="1" applyBorder="1" applyAlignment="1">
      <alignment horizontal="left"/>
    </xf>
    <xf numFmtId="0" fontId="13" fillId="10" borderId="10" xfId="4" applyFont="1" applyFill="1" applyBorder="1" applyAlignment="1">
      <alignment horizontal="left" vertical="center"/>
    </xf>
    <xf numFmtId="0" fontId="13" fillId="10" borderId="9" xfId="0" applyFont="1" applyFill="1" applyBorder="1" applyAlignment="1">
      <alignment horizontal="left"/>
    </xf>
    <xf numFmtId="0" fontId="13" fillId="9" borderId="13" xfId="4" applyFont="1" applyFill="1" applyBorder="1"/>
    <xf numFmtId="170" fontId="0" fillId="0" borderId="0" xfId="0" applyNumberFormat="1"/>
    <xf numFmtId="0" fontId="13" fillId="2" borderId="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indent="1"/>
    </xf>
    <xf numFmtId="3" fontId="13" fillId="2" borderId="1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left" indent="2"/>
    </xf>
    <xf numFmtId="3" fontId="0" fillId="0" borderId="12" xfId="0" applyNumberForma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5" fillId="0" borderId="4" xfId="0" applyFont="1" applyBorder="1" applyAlignment="1">
      <alignment horizontal="left" indent="2"/>
    </xf>
    <xf numFmtId="0" fontId="0" fillId="0" borderId="6" xfId="0" applyBorder="1" applyAlignment="1">
      <alignment horizontal="left" indent="2"/>
    </xf>
    <xf numFmtId="3" fontId="0" fillId="0" borderId="19" xfId="0" applyNumberFormat="1" applyBorder="1" applyAlignment="1">
      <alignment horizontal="center"/>
    </xf>
    <xf numFmtId="0" fontId="0" fillId="0" borderId="6" xfId="0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2" fillId="11" borderId="30" xfId="0" applyFont="1" applyFill="1" applyBorder="1"/>
    <xf numFmtId="3" fontId="22" fillId="11" borderId="31" xfId="0" applyNumberFormat="1" applyFont="1" applyFill="1" applyBorder="1" applyAlignment="1">
      <alignment horizontal="center"/>
    </xf>
    <xf numFmtId="3" fontId="22" fillId="11" borderId="30" xfId="0" applyNumberFormat="1" applyFont="1" applyFill="1" applyBorder="1" applyAlignment="1">
      <alignment horizontal="center"/>
    </xf>
    <xf numFmtId="3" fontId="22" fillId="11" borderId="32" xfId="0" applyNumberFormat="1" applyFont="1" applyFill="1" applyBorder="1" applyAlignment="1">
      <alignment horizontal="center"/>
    </xf>
    <xf numFmtId="3" fontId="22" fillId="11" borderId="18" xfId="0" applyNumberFormat="1" applyFont="1" applyFill="1" applyBorder="1" applyAlignment="1">
      <alignment horizontal="center"/>
    </xf>
    <xf numFmtId="5" fontId="0" fillId="0" borderId="0" xfId="0" applyNumberFormat="1"/>
    <xf numFmtId="5" fontId="24" fillId="0" borderId="0" xfId="3" applyNumberFormat="1" applyFont="1" applyAlignment="1">
      <alignment horizontal="right" vertical="center" shrinkToFit="1"/>
    </xf>
    <xf numFmtId="0" fontId="25" fillId="12" borderId="33" xfId="3" applyFont="1" applyFill="1" applyBorder="1" applyAlignment="1">
      <alignment horizontal="left" vertical="center"/>
    </xf>
    <xf numFmtId="0" fontId="25" fillId="12" borderId="33" xfId="3" applyFont="1" applyFill="1" applyBorder="1" applyAlignment="1">
      <alignment horizontal="right" vertical="center"/>
    </xf>
    <xf numFmtId="0" fontId="23" fillId="14" borderId="33" xfId="3" applyFont="1" applyFill="1" applyBorder="1" applyAlignment="1">
      <alignment horizontal="left" vertical="center"/>
    </xf>
    <xf numFmtId="0" fontId="23" fillId="0" borderId="0" xfId="3" applyFont="1" applyAlignment="1">
      <alignment horizontal="left" vertical="center"/>
    </xf>
    <xf numFmtId="0" fontId="24" fillId="0" borderId="0" xfId="3" applyFont="1" applyAlignment="1">
      <alignment horizontal="left" vertical="center"/>
    </xf>
    <xf numFmtId="0" fontId="23" fillId="13" borderId="33" xfId="3" applyFont="1" applyFill="1" applyBorder="1" applyAlignment="1">
      <alignment horizontal="left" vertical="center"/>
    </xf>
    <xf numFmtId="0" fontId="11" fillId="15" borderId="0" xfId="3" applyFill="1"/>
    <xf numFmtId="5" fontId="24" fillId="16" borderId="0" xfId="3" applyNumberFormat="1" applyFont="1" applyFill="1" applyAlignment="1">
      <alignment horizontal="right" vertical="center" shrinkToFit="1"/>
    </xf>
    <xf numFmtId="0" fontId="26" fillId="0" borderId="0" xfId="3" applyFont="1" applyAlignment="1">
      <alignment horizontal="left" vertical="center"/>
    </xf>
    <xf numFmtId="0" fontId="27" fillId="0" borderId="0" xfId="3" applyFont="1" applyAlignment="1">
      <alignment horizontal="left" vertical="center"/>
    </xf>
    <xf numFmtId="0" fontId="28" fillId="12" borderId="33" xfId="3" applyFont="1" applyFill="1" applyBorder="1" applyAlignment="1">
      <alignment horizontal="left" vertical="center"/>
    </xf>
    <xf numFmtId="0" fontId="28" fillId="12" borderId="33" xfId="3" applyFont="1" applyFill="1" applyBorder="1" applyAlignment="1">
      <alignment horizontal="right" vertical="center"/>
    </xf>
    <xf numFmtId="0" fontId="26" fillId="13" borderId="33" xfId="3" applyFont="1" applyFill="1" applyBorder="1" applyAlignment="1">
      <alignment horizontal="left" vertical="center"/>
    </xf>
    <xf numFmtId="0" fontId="26" fillId="14" borderId="33" xfId="3" applyFont="1" applyFill="1" applyBorder="1" applyAlignment="1">
      <alignment horizontal="left" vertical="center"/>
    </xf>
    <xf numFmtId="171" fontId="27" fillId="0" borderId="0" xfId="3" applyNumberFormat="1" applyFont="1" applyAlignment="1">
      <alignment horizontal="right" vertical="center" shrinkToFit="1"/>
    </xf>
    <xf numFmtId="171" fontId="27" fillId="16" borderId="0" xfId="3" applyNumberFormat="1" applyFont="1" applyFill="1" applyAlignment="1">
      <alignment horizontal="right" vertical="center" shrinkToFit="1"/>
    </xf>
    <xf numFmtId="0" fontId="28" fillId="12" borderId="33" xfId="3" applyFont="1" applyFill="1" applyBorder="1" applyAlignment="1">
      <alignment vertical="center"/>
    </xf>
    <xf numFmtId="3" fontId="27" fillId="0" borderId="0" xfId="3" applyNumberFormat="1" applyFont="1" applyAlignment="1">
      <alignment horizontal="right" vertical="center" shrinkToFit="1"/>
    </xf>
    <xf numFmtId="167" fontId="27" fillId="0" borderId="0" xfId="3" applyNumberFormat="1" applyFont="1" applyAlignment="1">
      <alignment horizontal="right" vertical="center" shrinkToFit="1"/>
    </xf>
    <xf numFmtId="167" fontId="27" fillId="16" borderId="0" xfId="3" applyNumberFormat="1" applyFont="1" applyFill="1" applyAlignment="1">
      <alignment horizontal="right" vertical="center" shrinkToFit="1"/>
    </xf>
    <xf numFmtId="0" fontId="3" fillId="3" borderId="19" xfId="0" applyFont="1" applyFill="1" applyBorder="1" applyAlignment="1">
      <alignment horizontal="left" vertical="center" wrapText="1"/>
    </xf>
    <xf numFmtId="166" fontId="0" fillId="0" borderId="0" xfId="2" applyNumberFormat="1" applyFont="1"/>
    <xf numFmtId="0" fontId="0" fillId="0" borderId="10" xfId="0" applyBorder="1" applyAlignment="1">
      <alignment wrapText="1"/>
    </xf>
    <xf numFmtId="0" fontId="0" fillId="0" borderId="17" xfId="0" applyBorder="1" applyAlignment="1">
      <alignment wrapText="1"/>
    </xf>
    <xf numFmtId="0" fontId="2" fillId="5" borderId="19" xfId="0" applyFont="1" applyFill="1" applyBorder="1" applyAlignment="1">
      <alignment horizontal="left" vertical="center" indent="1"/>
    </xf>
    <xf numFmtId="165" fontId="29" fillId="0" borderId="0" xfId="1" applyNumberFormat="1" applyFont="1"/>
    <xf numFmtId="0" fontId="29" fillId="0" borderId="0" xfId="0" applyFont="1"/>
    <xf numFmtId="0" fontId="30" fillId="0" borderId="0" xfId="9"/>
    <xf numFmtId="0" fontId="31" fillId="0" borderId="0" xfId="0" applyFont="1"/>
    <xf numFmtId="0" fontId="13" fillId="17" borderId="1" xfId="0" applyFont="1" applyFill="1" applyBorder="1" applyAlignment="1">
      <alignment horizontal="left" indent="1"/>
    </xf>
    <xf numFmtId="3" fontId="13" fillId="17" borderId="11" xfId="0" applyNumberFormat="1" applyFont="1" applyFill="1" applyBorder="1" applyAlignment="1">
      <alignment horizontal="center"/>
    </xf>
    <xf numFmtId="3" fontId="13" fillId="17" borderId="4" xfId="0" applyNumberFormat="1" applyFont="1" applyFill="1" applyBorder="1" applyAlignment="1">
      <alignment horizontal="center"/>
    </xf>
    <xf numFmtId="3" fontId="13" fillId="17" borderId="0" xfId="0" applyNumberFormat="1" applyFont="1" applyFill="1" applyAlignment="1">
      <alignment horizontal="center"/>
    </xf>
    <xf numFmtId="3" fontId="13" fillId="17" borderId="5" xfId="0" applyNumberFormat="1" applyFont="1" applyFill="1" applyBorder="1" applyAlignment="1">
      <alignment horizontal="center"/>
    </xf>
    <xf numFmtId="3" fontId="13" fillId="17" borderId="1" xfId="0" applyNumberFormat="1" applyFont="1" applyFill="1" applyBorder="1" applyAlignment="1">
      <alignment horizontal="center"/>
    </xf>
    <xf numFmtId="3" fontId="13" fillId="17" borderId="2" xfId="0" applyNumberFormat="1" applyFont="1" applyFill="1" applyBorder="1" applyAlignment="1">
      <alignment horizontal="center"/>
    </xf>
    <xf numFmtId="3" fontId="13" fillId="17" borderId="3" xfId="0" applyNumberFormat="1" applyFont="1" applyFill="1" applyBorder="1" applyAlignment="1">
      <alignment horizontal="center"/>
    </xf>
    <xf numFmtId="0" fontId="0" fillId="17" borderId="6" xfId="0" applyFill="1" applyBorder="1" applyAlignment="1">
      <alignment horizontal="left" indent="2"/>
    </xf>
    <xf numFmtId="3" fontId="0" fillId="17" borderId="19" xfId="0" applyNumberFormat="1" applyFill="1" applyBorder="1" applyAlignment="1">
      <alignment horizontal="center"/>
    </xf>
    <xf numFmtId="3" fontId="0" fillId="17" borderId="6" xfId="0" applyNumberFormat="1" applyFill="1" applyBorder="1" applyAlignment="1">
      <alignment horizontal="center"/>
    </xf>
    <xf numFmtId="3" fontId="0" fillId="17" borderId="7" xfId="0" applyNumberFormat="1" applyFill="1" applyBorder="1" applyAlignment="1">
      <alignment horizontal="center"/>
    </xf>
    <xf numFmtId="3" fontId="0" fillId="17" borderId="8" xfId="0" applyNumberFormat="1" applyFill="1" applyBorder="1" applyAlignment="1">
      <alignment horizontal="center"/>
    </xf>
    <xf numFmtId="0" fontId="10" fillId="0" borderId="1" xfId="3" applyFont="1" applyBorder="1" applyAlignment="1">
      <alignment vertical="center"/>
    </xf>
    <xf numFmtId="0" fontId="10" fillId="0" borderId="2" xfId="3" applyFont="1" applyBorder="1" applyAlignment="1">
      <alignment vertical="center"/>
    </xf>
    <xf numFmtId="3" fontId="10" fillId="0" borderId="3" xfId="3" applyNumberFormat="1" applyFont="1" applyBorder="1"/>
    <xf numFmtId="0" fontId="10" fillId="0" borderId="4" xfId="3" applyFont="1" applyBorder="1" applyAlignment="1">
      <alignment vertical="center"/>
    </xf>
    <xf numFmtId="0" fontId="10" fillId="0" borderId="0" xfId="3" applyFont="1" applyAlignment="1">
      <alignment vertical="center"/>
    </xf>
    <xf numFmtId="3" fontId="0" fillId="0" borderId="5" xfId="0" applyNumberFormat="1" applyBorder="1"/>
    <xf numFmtId="3" fontId="10" fillId="0" borderId="5" xfId="3" applyNumberFormat="1" applyFont="1" applyBorder="1"/>
    <xf numFmtId="0" fontId="10" fillId="0" borderId="4" xfId="3" applyFont="1" applyBorder="1" applyAlignment="1">
      <alignment vertical="center" wrapText="1"/>
    </xf>
    <xf numFmtId="0" fontId="0" fillId="0" borderId="6" xfId="0" applyBorder="1"/>
    <xf numFmtId="0" fontId="10" fillId="0" borderId="7" xfId="3" applyFont="1" applyBorder="1" applyAlignment="1">
      <alignment vertical="center" wrapText="1"/>
    </xf>
    <xf numFmtId="3" fontId="10" fillId="0" borderId="8" xfId="3" applyNumberFormat="1" applyFont="1" applyBorder="1"/>
    <xf numFmtId="167" fontId="32" fillId="0" borderId="0" xfId="0" applyNumberFormat="1" applyFont="1"/>
    <xf numFmtId="164" fontId="32" fillId="0" borderId="0" xfId="0" applyNumberFormat="1" applyFont="1"/>
    <xf numFmtId="0" fontId="32" fillId="0" borderId="0" xfId="0" applyFont="1" applyAlignment="1">
      <alignment horizontal="right"/>
    </xf>
    <xf numFmtId="0" fontId="7" fillId="6" borderId="25" xfId="0" applyFont="1" applyFill="1" applyBorder="1" applyAlignment="1">
      <alignment horizontal="left" vertical="center"/>
    </xf>
    <xf numFmtId="0" fontId="7" fillId="6" borderId="27" xfId="0" applyFont="1" applyFill="1" applyBorder="1" applyAlignment="1">
      <alignment horizontal="left" vertical="center"/>
    </xf>
    <xf numFmtId="3" fontId="22" fillId="11" borderId="11" xfId="0" applyNumberFormat="1" applyFont="1" applyFill="1" applyBorder="1" applyAlignment="1">
      <alignment horizontal="center" vertical="center" wrapText="1"/>
    </xf>
    <xf numFmtId="3" fontId="22" fillId="11" borderId="19" xfId="0" applyNumberFormat="1" applyFont="1" applyFill="1" applyBorder="1" applyAlignment="1">
      <alignment horizontal="center" vertical="center" wrapText="1"/>
    </xf>
    <xf numFmtId="0" fontId="22" fillId="11" borderId="1" xfId="0" applyFont="1" applyFill="1" applyBorder="1" applyAlignment="1">
      <alignment horizontal="center"/>
    </xf>
    <xf numFmtId="0" fontId="22" fillId="11" borderId="2" xfId="0" applyFont="1" applyFill="1" applyBorder="1" applyAlignment="1">
      <alignment horizontal="center"/>
    </xf>
    <xf numFmtId="0" fontId="22" fillId="11" borderId="3" xfId="0" applyFont="1" applyFill="1" applyBorder="1" applyAlignment="1">
      <alignment horizontal="center"/>
    </xf>
    <xf numFmtId="0" fontId="31" fillId="0" borderId="1" xfId="0" applyFont="1" applyBorder="1" applyAlignment="1">
      <alignment wrapText="1"/>
    </xf>
    <xf numFmtId="3" fontId="31" fillId="0" borderId="3" xfId="0" applyNumberFormat="1" applyFont="1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wrapText="1"/>
    </xf>
    <xf numFmtId="0" fontId="0" fillId="0" borderId="8" xfId="0" applyBorder="1"/>
  </cellXfs>
  <cellStyles count="10">
    <cellStyle name="Lien hypertexte" xfId="9" builtinId="8"/>
    <cellStyle name="Milliers" xfId="1" builtinId="3"/>
    <cellStyle name="Milliers 2 2" xfId="7" xr:uid="{58137679-1312-4B3F-9741-7C8956751CCA}"/>
    <cellStyle name="Milliers 3" xfId="8" xr:uid="{6788D251-2158-4093-B2FE-9D0DDF4907E5}"/>
    <cellStyle name="Normal" xfId="0" builtinId="0"/>
    <cellStyle name="Normal 2" xfId="3" xr:uid="{5973D76C-1F10-478E-B635-A096792718D6}"/>
    <cellStyle name="Normal 2 2 3" xfId="6" xr:uid="{544FA970-CB95-4230-ABD5-CD471ED8741E}"/>
    <cellStyle name="Normal 3" xfId="4" xr:uid="{A09E4542-8CE6-4ECB-B78A-67FDC895C867}"/>
    <cellStyle name="Normal 5" xfId="5" xr:uid="{1B8FF15F-FDFC-400F-9AAF-88D54029965E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r>
              <a:rPr lang="fr-FR"/>
              <a:t>Déficit public en % du PIB en 2024</a:t>
            </a:r>
          </a:p>
        </c:rich>
      </c:tx>
      <c:layout>
        <c:manualLayout>
          <c:xMode val="edge"/>
          <c:yMode val="edge"/>
          <c:x val="0.20731233595800527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95000"/>
                  <a:lumOff val="5000"/>
                </a:schemeClr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139380577427822E-2"/>
          <c:y val="9.7096122418659933E-2"/>
          <c:w val="0.8919397375328082"/>
          <c:h val="0.823759619670182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ECD-4AD9-B6D8-AE6DFA41B4BC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GraphGov!$A$50:$A$83</c15:sqref>
                  </c15:fullRef>
                </c:ext>
              </c:extLst>
              <c:f>(GraphGov!$A$52,GraphGov!$A$73,GraphGov!$A$75:$A$76,GraphGov!$A$82)</c:f>
              <c:strCache>
                <c:ptCount val="5"/>
                <c:pt idx="0">
                  <c:v>France</c:v>
                </c:pt>
                <c:pt idx="1">
                  <c:v>Estonie</c:v>
                </c:pt>
                <c:pt idx="2">
                  <c:v>Pays-Bas</c:v>
                </c:pt>
                <c:pt idx="3">
                  <c:v>Suisse</c:v>
                </c:pt>
                <c:pt idx="4">
                  <c:v>Danemark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GraphGov!$B$50:$B$83</c15:sqref>
                  </c15:fullRef>
                </c:ext>
              </c:extLst>
              <c:f>(GraphGov!$B$52,GraphGov!$B$73,GraphGov!$B$75:$B$76,GraphGov!$B$82)</c:f>
              <c:numCache>
                <c:formatCode>#\ ##0.##########</c:formatCode>
                <c:ptCount val="5"/>
                <c:pt idx="0">
                  <c:v>-5.8</c:v>
                </c:pt>
                <c:pt idx="1">
                  <c:v>-1.1000000000000001</c:v>
                </c:pt>
                <c:pt idx="2">
                  <c:v>-0.7</c:v>
                </c:pt>
                <c:pt idx="3">
                  <c:v>0.5</c:v>
                </c:pt>
                <c:pt idx="4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CD-4AD9-B6D8-AE6DFA41B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overlap val="-27"/>
        <c:axId val="1954282656"/>
        <c:axId val="1954281696"/>
      </c:barChart>
      <c:catAx>
        <c:axId val="195428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954281696"/>
        <c:crosses val="autoZero"/>
        <c:auto val="1"/>
        <c:lblAlgn val="ctr"/>
        <c:lblOffset val="100"/>
        <c:noMultiLvlLbl val="0"/>
      </c:catAx>
      <c:valAx>
        <c:axId val="1954281696"/>
        <c:scaling>
          <c:orientation val="minMax"/>
          <c:min val="-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\ &quot;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954282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>
              <a:lumMod val="95000"/>
              <a:lumOff val="5000"/>
            </a:schemeClr>
          </a:solidFill>
          <a:latin typeface="Georgia" panose="02040502050405020303" pitchFamily="18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r>
              <a:rPr lang="fr-FR"/>
              <a:t>Dépenses publiques en % du PIB en 2024</a:t>
            </a:r>
          </a:p>
        </c:rich>
      </c:tx>
      <c:layout>
        <c:manualLayout>
          <c:xMode val="edge"/>
          <c:yMode val="edge"/>
          <c:x val="0.16197900262467191"/>
          <c:y val="1.8518496508691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95000"/>
                  <a:lumOff val="5000"/>
                </a:schemeClr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139380577427822E-2"/>
          <c:y val="9.7096122418659933E-2"/>
          <c:w val="0.8919397375328082"/>
          <c:h val="0.823759619670182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890-4792-8FAB-8F2767352570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GraphGov!$A$9:$A$42</c15:sqref>
                  </c15:fullRef>
                </c:ext>
              </c:extLst>
              <c:f>(GraphGov!$A$10,GraphGov!$A$25,GraphGov!$A$32:$A$33,GraphGov!$A$41)</c:f>
              <c:strCache>
                <c:ptCount val="5"/>
                <c:pt idx="0">
                  <c:v>France</c:v>
                </c:pt>
                <c:pt idx="1">
                  <c:v>Danemark</c:v>
                </c:pt>
                <c:pt idx="2">
                  <c:v>Pays-Bas</c:v>
                </c:pt>
                <c:pt idx="3">
                  <c:v>Estonie</c:v>
                </c:pt>
                <c:pt idx="4">
                  <c:v>Suisse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GraphGov!$B$9:$B$42</c15:sqref>
                  </c15:fullRef>
                </c:ext>
              </c:extLst>
              <c:f>(GraphGov!$B$10,GraphGov!$B$25,GraphGov!$B$32:$B$33,GraphGov!$B$41)</c:f>
              <c:numCache>
                <c:formatCode>#\ ##0.0</c:formatCode>
                <c:ptCount val="5"/>
                <c:pt idx="0">
                  <c:v>57</c:v>
                </c:pt>
                <c:pt idx="1" formatCode="#\ ##0.##########">
                  <c:v>47.3</c:v>
                </c:pt>
                <c:pt idx="2" formatCode="#\ ##0.##########">
                  <c:v>44.3</c:v>
                </c:pt>
                <c:pt idx="3">
                  <c:v>44</c:v>
                </c:pt>
                <c:pt idx="4" formatCode="#\ ##0.##########">
                  <c:v>33.6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GraphGov!$B$11</c15:sqref>
                  <c15:spPr xmlns:c15="http://schemas.microsoft.com/office/drawing/2012/chart">
                    <a:solidFill>
                      <a:schemeClr val="accent1">
                        <a:lumMod val="60000"/>
                        <a:lumOff val="40000"/>
                      </a:schemeClr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2-D890-4792-8FAB-8F2767352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overlap val="-27"/>
        <c:axId val="1954282656"/>
        <c:axId val="1954281696"/>
      </c:barChart>
      <c:catAx>
        <c:axId val="195428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954281696"/>
        <c:crosses val="autoZero"/>
        <c:auto val="1"/>
        <c:lblAlgn val="ctr"/>
        <c:lblOffset val="100"/>
        <c:noMultiLvlLbl val="0"/>
      </c:catAx>
      <c:valAx>
        <c:axId val="195428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\ &quot;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954282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>
              <a:lumMod val="95000"/>
              <a:lumOff val="5000"/>
            </a:schemeClr>
          </a:solidFill>
          <a:latin typeface="Georgia" panose="02040502050405020303" pitchFamily="18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r>
              <a:rPr lang="fr-FR"/>
              <a:t>Revenu réel médian PPA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95000"/>
                  <a:lumOff val="5000"/>
                </a:schemeClr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250481189851269"/>
          <c:y val="0.11995370370370369"/>
          <c:w val="0.83249518810148737"/>
          <c:h val="0.768317293671624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652-43A7-AAF2-42FAE589435E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GraphRDB!$A$46:$A$56</c15:sqref>
                  </c15:fullRef>
                </c:ext>
              </c:extLst>
              <c:f>(GraphRDB!$A$46,GraphRDB!$A$48,GraphRDB!$A$50,GraphRDB!$A$53,GraphRDB!$A$56)</c:f>
              <c:strCache>
                <c:ptCount val="5"/>
                <c:pt idx="0">
                  <c:v>Luxembourg</c:v>
                </c:pt>
                <c:pt idx="1">
                  <c:v>Suisse</c:v>
                </c:pt>
                <c:pt idx="2">
                  <c:v>Pays-Bas</c:v>
                </c:pt>
                <c:pt idx="3">
                  <c:v>Danemark</c:v>
                </c:pt>
                <c:pt idx="4">
                  <c:v>France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GraphRDB!$B$46:$B$56</c15:sqref>
                  </c15:fullRef>
                </c:ext>
              </c:extLst>
              <c:f>(GraphRDB!$B$46,GraphRDB!$B$48,GraphRDB!$B$50,GraphRDB!$B$53,GraphRDB!$B$56)</c:f>
              <c:numCache>
                <c:formatCode>"€"#,##0_);\("€"#,##0\)</c:formatCode>
                <c:ptCount val="5"/>
                <c:pt idx="0">
                  <c:v>37781</c:v>
                </c:pt>
                <c:pt idx="1">
                  <c:v>29828</c:v>
                </c:pt>
                <c:pt idx="2">
                  <c:v>27091</c:v>
                </c:pt>
                <c:pt idx="3">
                  <c:v>24297</c:v>
                </c:pt>
                <c:pt idx="4">
                  <c:v>23222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52-43A7-AAF2-42FAE5894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overlap val="-27"/>
        <c:axId val="1954282656"/>
        <c:axId val="1954281696"/>
      </c:barChart>
      <c:catAx>
        <c:axId val="195428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954281696"/>
        <c:crosses val="autoZero"/>
        <c:auto val="1"/>
        <c:lblAlgn val="ctr"/>
        <c:lblOffset val="100"/>
        <c:noMultiLvlLbl val="0"/>
      </c:catAx>
      <c:valAx>
        <c:axId val="195428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_);\(&quot;€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954282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>
              <a:lumMod val="95000"/>
              <a:lumOff val="5000"/>
            </a:schemeClr>
          </a:solidFill>
          <a:latin typeface="Georgia" panose="02040502050405020303" pitchFamily="18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r>
              <a:rPr lang="fr-FR"/>
              <a:t>Revenu médian* par pays en  €</a:t>
            </a:r>
          </a:p>
        </c:rich>
      </c:tx>
      <c:layout>
        <c:manualLayout>
          <c:xMode val="edge"/>
          <c:yMode val="edge"/>
          <c:x val="0.25453464566929135"/>
          <c:y val="2.06227630637079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95000"/>
                  <a:lumOff val="5000"/>
                </a:schemeClr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889370078740159"/>
          <c:y val="0.10774844905750419"/>
          <c:w val="0.85696476377952779"/>
          <c:h val="0.759053925077547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32B-46EE-B459-1CE5B288520F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22FBBDC-F134-4D8A-879B-50470A2B66C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32B-46EE-B459-1CE5B288520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B604265-E87A-4F7D-A1E6-D68C1EB8140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DB96-4377-9BC7-CFFB1F4E69B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0EED12E-6970-4844-8496-8BDC8A40D91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DB96-4377-9BC7-CFFB1F4E69B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E3F2096-9833-4371-B860-2CC0BE33745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B96-4377-9BC7-CFFB1F4E69B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D5A3567-BA15-4FA7-9867-871DA5367BB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751-41C4-9934-089B8AFF19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Georgia" panose="02040502050405020303" pitchFamily="18" charset="0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GraphRDB!$A$28:$A$39</c15:sqref>
                  </c15:fullRef>
                </c:ext>
              </c:extLst>
              <c:f>(GraphRDB!$A$28,GraphRDB!$A$33,GraphRDB!$A$35:$A$36,GraphRDB!$A$39)</c:f>
              <c:strCache>
                <c:ptCount val="5"/>
                <c:pt idx="0">
                  <c:v>France</c:v>
                </c:pt>
                <c:pt idx="1">
                  <c:v>Pays-Bas</c:v>
                </c:pt>
                <c:pt idx="2">
                  <c:v>Autriche</c:v>
                </c:pt>
                <c:pt idx="3">
                  <c:v>Danemark</c:v>
                </c:pt>
                <c:pt idx="4">
                  <c:v>Suisse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GraphRDB!$B$28:$B$39</c15:sqref>
                  </c15:fullRef>
                </c:ext>
              </c:extLst>
              <c:f>(GraphRDB!$B$28,GraphRDB!$B$33,GraphRDB!$B$35:$B$36,GraphRDB!$B$39)</c:f>
              <c:numCache>
                <c:formatCode>"€"#,##0_);\("€"#,##0\)</c:formatCode>
                <c:ptCount val="5"/>
                <c:pt idx="0">
                  <c:v>25557</c:v>
                </c:pt>
                <c:pt idx="1">
                  <c:v>31981</c:v>
                </c:pt>
                <c:pt idx="2">
                  <c:v>33210</c:v>
                </c:pt>
                <c:pt idx="3">
                  <c:v>34843</c:v>
                </c:pt>
                <c:pt idx="4">
                  <c:v>51926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GraphRDB!$C$28:$C$39</c15:f>
                <c15:dlblRangeCache>
                  <c:ptCount val="12"/>
                  <c:pt idx="1">
                    <c:v>+5%</c:v>
                  </c:pt>
                  <c:pt idx="2">
                    <c:v>+8%</c:v>
                  </c:pt>
                  <c:pt idx="3">
                    <c:v>+12%</c:v>
                  </c:pt>
                  <c:pt idx="4">
                    <c:v>+19%</c:v>
                  </c:pt>
                  <c:pt idx="5">
                    <c:v>+25%</c:v>
                  </c:pt>
                  <c:pt idx="6">
                    <c:v>+29%</c:v>
                  </c:pt>
                  <c:pt idx="7">
                    <c:v>+30%</c:v>
                  </c:pt>
                  <c:pt idx="8">
                    <c:v>+36%</c:v>
                  </c:pt>
                  <c:pt idx="9">
                    <c:v>+58%</c:v>
                  </c:pt>
                  <c:pt idx="10">
                    <c:v>+99%</c:v>
                  </c:pt>
                  <c:pt idx="11">
                    <c:v>+103%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B751-41C4-9934-089B8AFF19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2"/>
        <c:overlap val="-27"/>
        <c:axId val="1954282656"/>
        <c:axId val="1954281696"/>
      </c:barChart>
      <c:catAx>
        <c:axId val="195428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954281696"/>
        <c:crosses val="autoZero"/>
        <c:auto val="1"/>
        <c:lblAlgn val="ctr"/>
        <c:lblOffset val="100"/>
        <c:noMultiLvlLbl val="0"/>
      </c:catAx>
      <c:valAx>
        <c:axId val="195428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_);\(&quot;€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954282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>
              <a:lumMod val="95000"/>
              <a:lumOff val="5000"/>
            </a:schemeClr>
          </a:solidFill>
          <a:latin typeface="Georgia" panose="02040502050405020303" pitchFamily="18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r>
              <a:rPr lang="fr-FR" sz="1200" baseline="0"/>
              <a:t>Répartition de la valeur ajoutée créée par une heure de travail</a:t>
            </a:r>
            <a:endParaRPr lang="fr-FR" sz="1200"/>
          </a:p>
        </c:rich>
      </c:tx>
      <c:layout>
        <c:manualLayout>
          <c:xMode val="edge"/>
          <c:yMode val="edge"/>
          <c:x val="0.13818536585365851"/>
          <c:y val="1.8348623853211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902124063760323"/>
          <c:y val="0.11844036697247705"/>
          <c:w val="0.8708419066834685"/>
          <c:h val="0.81122324159021408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GraphVA!$A$28</c:f>
              <c:strCache>
                <c:ptCount val="1"/>
                <c:pt idx="0">
                  <c:v>Salaire net du travailleur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961935855579019"/>
                      <c:h val="0.1343119266055045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8C67-4CB8-B46D-71620155BCA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Georgia" panose="02040502050405020303" pitchFamily="18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GraphVA!$B$28</c:f>
              <c:numCache>
                <c:formatCode>"€"#,##0_);\("€"#,##0\)</c:formatCode>
                <c:ptCount val="1"/>
                <c:pt idx="0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67-4CB8-B46D-71620155BCA0}"/>
            </c:ext>
          </c:extLst>
        </c:ser>
        <c:ser>
          <c:idx val="1"/>
          <c:order val="1"/>
          <c:tx>
            <c:strRef>
              <c:f>GraphVA!$A$27</c:f>
              <c:strCache>
                <c:ptCount val="1"/>
                <c:pt idx="0">
                  <c:v>Rémunération du capital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CA7C6BF-179B-4E65-93D2-9A5C76D5BCF5}" type="SERIESNAME">
                      <a:rPr lang="en-US"/>
                      <a:pPr/>
                      <a:t>[NOM DE SÉRIE]</a:t>
                    </a:fld>
                    <a:r>
                      <a:rPr lang="en-US"/>
                      <a:t>*</a:t>
                    </a:r>
                    <a:r>
                      <a:rPr lang="en-US" baseline="0"/>
                      <a:t>
</a:t>
                    </a:r>
                    <a:fld id="{52C58326-E24C-478B-ACF7-396E6D12C753}" type="VALUE">
                      <a:rPr lang="en-US" baseline="0"/>
                      <a:pPr/>
                      <a:t>[VALEUR]</a:t>
                    </a:fld>
                    <a:endParaRPr lang="en-US" baseline="0"/>
                  </a:p>
                </c:rich>
              </c:tx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0735609756097554"/>
                      <c:h val="0.13431192660550456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8C67-4CB8-B46D-71620155BCA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Georgia" panose="02040502050405020303" pitchFamily="18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GraphVA!$B$27</c:f>
              <c:numCache>
                <c:formatCode>"€"#,##0_);\("€"#,##0\)</c:formatCode>
                <c:ptCount val="1"/>
                <c:pt idx="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67-4CB8-B46D-71620155BCA0}"/>
            </c:ext>
          </c:extLst>
        </c:ser>
        <c:ser>
          <c:idx val="0"/>
          <c:order val="2"/>
          <c:tx>
            <c:strRef>
              <c:f>GraphVA!$A$26</c:f>
              <c:strCache>
                <c:ptCount val="1"/>
                <c:pt idx="0">
                  <c:v>Prélèvements de l'Etat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312195121951217"/>
                      <c:h val="0.1343119266055045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8C67-4CB8-B46D-71620155BCA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Georgia" panose="02040502050405020303" pitchFamily="18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GraphVA!$B$26</c:f>
              <c:numCache>
                <c:formatCode>"€"#,##0_);\("€"#,##0\)</c:formatCode>
                <c:ptCount val="1"/>
                <c:pt idx="0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67-4CB8-B46D-71620155BCA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81"/>
        <c:overlap val="100"/>
        <c:axId val="1557295696"/>
        <c:axId val="1899959840"/>
      </c:barChart>
      <c:catAx>
        <c:axId val="15572956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99959840"/>
        <c:crosses val="autoZero"/>
        <c:auto val="1"/>
        <c:lblAlgn val="ctr"/>
        <c:lblOffset val="100"/>
        <c:noMultiLvlLbl val="0"/>
      </c:catAx>
      <c:valAx>
        <c:axId val="1899959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_);\(&quot;€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557295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Georgia" panose="02040502050405020303" pitchFamily="18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r>
              <a:rPr lang="en-US"/>
              <a:t>Volume</a:t>
            </a:r>
            <a:r>
              <a:rPr lang="en-US" baseline="0"/>
              <a:t> de normes en France, en nombre de mots</a:t>
            </a:r>
            <a:endParaRPr lang="en-US"/>
          </a:p>
        </c:rich>
      </c:tx>
      <c:layout>
        <c:manualLayout>
          <c:xMode val="edge"/>
          <c:yMode val="edge"/>
          <c:x val="0.2064474512503694"/>
          <c:y val="2.1180030257186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304285612545526"/>
          <c:y val="9.6952998379254446E-2"/>
          <c:w val="0.75444364312675438"/>
          <c:h val="0.75326884820184159"/>
        </c:manualLayout>
      </c:layout>
      <c:areaChart>
        <c:grouping val="stacked"/>
        <c:varyColors val="0"/>
        <c:ser>
          <c:idx val="5"/>
          <c:order val="4"/>
          <c:tx>
            <c:strRef>
              <c:f>GraphCodes!$B$11</c:f>
              <c:strCache>
                <c:ptCount val="1"/>
                <c:pt idx="0">
                  <c:v>Textes de loi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numRef>
              <c:f>GraphCodes!$C$2:$X$2</c:f>
              <c:numCache>
                <c:formatCode>General</c:formatCod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</c:v>
                </c:pt>
              </c:numCache>
            </c:numRef>
          </c:cat>
          <c:val>
            <c:numRef>
              <c:f>GraphCodes!$C$11:$X$11</c:f>
              <c:numCache>
                <c:formatCode>_-* #\ ##0_-;\-* #\ ##0_-;_-* "-"??_-;_-@_-</c:formatCode>
                <c:ptCount val="22"/>
                <c:pt idx="0">
                  <c:v>7045177</c:v>
                </c:pt>
                <c:pt idx="1">
                  <c:v>7385378</c:v>
                </c:pt>
                <c:pt idx="2">
                  <c:v>7739368</c:v>
                </c:pt>
                <c:pt idx="3">
                  <c:v>7957344</c:v>
                </c:pt>
                <c:pt idx="4">
                  <c:v>8110698</c:v>
                </c:pt>
                <c:pt idx="5">
                  <c:v>8532198</c:v>
                </c:pt>
                <c:pt idx="6">
                  <c:v>8925276</c:v>
                </c:pt>
                <c:pt idx="7">
                  <c:v>9288112</c:v>
                </c:pt>
                <c:pt idx="8">
                  <c:v>9527659</c:v>
                </c:pt>
                <c:pt idx="9">
                  <c:v>9977848</c:v>
                </c:pt>
                <c:pt idx="10">
                  <c:v>10539586</c:v>
                </c:pt>
                <c:pt idx="11">
                  <c:v>11101121</c:v>
                </c:pt>
                <c:pt idx="12">
                  <c:v>11676692</c:v>
                </c:pt>
                <c:pt idx="13">
                  <c:v>11934004</c:v>
                </c:pt>
                <c:pt idx="14">
                  <c:v>12348689</c:v>
                </c:pt>
                <c:pt idx="15">
                  <c:v>12865032</c:v>
                </c:pt>
                <c:pt idx="16">
                  <c:v>13319464</c:v>
                </c:pt>
                <c:pt idx="17">
                  <c:v>13871946</c:v>
                </c:pt>
                <c:pt idx="18">
                  <c:v>14229587</c:v>
                </c:pt>
                <c:pt idx="19">
                  <c:v>14747384</c:v>
                </c:pt>
                <c:pt idx="20">
                  <c:v>14915242</c:v>
                </c:pt>
                <c:pt idx="21">
                  <c:v>15318365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ED-4536-95EB-8009CB6CD598}"/>
            </c:ext>
          </c:extLst>
        </c:ser>
        <c:ser>
          <c:idx val="4"/>
          <c:order val="5"/>
          <c:tx>
            <c:strRef>
              <c:f>GraphCodes!$B$14</c:f>
              <c:strCache>
                <c:ptCount val="1"/>
                <c:pt idx="0">
                  <c:v>Textes réglementaires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numRef>
              <c:f>GraphCodes!$C$2:$X$2</c:f>
              <c:numCache>
                <c:formatCode>General</c:formatCod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</c:v>
                </c:pt>
              </c:numCache>
            </c:numRef>
          </c:cat>
          <c:val>
            <c:numRef>
              <c:f>GraphCodes!$C$14:$X$14</c:f>
              <c:numCache>
                <c:formatCode>_-* #\ ##0_-;\-* #\ ##0_-;_-* "-"??_-;_-@_-</c:formatCode>
                <c:ptCount val="22"/>
                <c:pt idx="0">
                  <c:v>18963617</c:v>
                </c:pt>
                <c:pt idx="1">
                  <c:v>19546199</c:v>
                </c:pt>
                <c:pt idx="2">
                  <c:v>20096192</c:v>
                </c:pt>
                <c:pt idx="3">
                  <c:v>20582276</c:v>
                </c:pt>
                <c:pt idx="4">
                  <c:v>21507153</c:v>
                </c:pt>
                <c:pt idx="5">
                  <c:v>28631579</c:v>
                </c:pt>
                <c:pt idx="6">
                  <c:v>29576387</c:v>
                </c:pt>
                <c:pt idx="7">
                  <c:v>24177820</c:v>
                </c:pt>
                <c:pt idx="8">
                  <c:v>24668263</c:v>
                </c:pt>
                <c:pt idx="9">
                  <c:v>25025862</c:v>
                </c:pt>
                <c:pt idx="10">
                  <c:v>25839153</c:v>
                </c:pt>
                <c:pt idx="11">
                  <c:v>26415510</c:v>
                </c:pt>
                <c:pt idx="12">
                  <c:v>27317430</c:v>
                </c:pt>
                <c:pt idx="13">
                  <c:v>28067265</c:v>
                </c:pt>
                <c:pt idx="14">
                  <c:v>28307544</c:v>
                </c:pt>
                <c:pt idx="15">
                  <c:v>28957094</c:v>
                </c:pt>
                <c:pt idx="16">
                  <c:v>29731077</c:v>
                </c:pt>
                <c:pt idx="17">
                  <c:v>30695612</c:v>
                </c:pt>
                <c:pt idx="18">
                  <c:v>31413647</c:v>
                </c:pt>
                <c:pt idx="19">
                  <c:v>32046373</c:v>
                </c:pt>
                <c:pt idx="20">
                  <c:v>32834254</c:v>
                </c:pt>
                <c:pt idx="21">
                  <c:v>33516078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F-B1ED-4536-95EB-8009CB6CD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4280448"/>
        <c:axId val="904297248"/>
      </c:areaChart>
      <c:lineChart>
        <c:grouping val="standard"/>
        <c:varyColors val="0"/>
        <c:ser>
          <c:idx val="1"/>
          <c:order val="1"/>
          <c:tx>
            <c:strRef>
              <c:f>GraphCodes!$B$5</c:f>
              <c:strCache>
                <c:ptCount val="1"/>
                <c:pt idx="0">
                  <c:v>Code de l'environnement (à droite)</c:v>
                </c:pt>
              </c:strCache>
            </c:strRef>
          </c:tx>
          <c:spPr>
            <a:ln w="25400" cap="rnd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GraphIR!$C$33:$CJ$33</c:f>
              <c:numCache>
                <c:formatCode>_-* #\ ##0_-;\-* #\ ##0_-;_-* "-"??_-;_-@_-</c:formatCode>
                <c:ptCount val="86"/>
                <c:pt idx="0">
                  <c:v>0</c:v>
                </c:pt>
                <c:pt idx="1">
                  <c:v>1000</c:v>
                </c:pt>
                <c:pt idx="2">
                  <c:v>2000</c:v>
                </c:pt>
                <c:pt idx="3">
                  <c:v>3000</c:v>
                </c:pt>
                <c:pt idx="4">
                  <c:v>4000</c:v>
                </c:pt>
                <c:pt idx="5">
                  <c:v>5000</c:v>
                </c:pt>
                <c:pt idx="6">
                  <c:v>6000</c:v>
                </c:pt>
                <c:pt idx="7">
                  <c:v>7000</c:v>
                </c:pt>
                <c:pt idx="8">
                  <c:v>8000</c:v>
                </c:pt>
                <c:pt idx="9" formatCode="General">
                  <c:v>9000</c:v>
                </c:pt>
                <c:pt idx="10" formatCode="General">
                  <c:v>10000</c:v>
                </c:pt>
                <c:pt idx="11" formatCode="General">
                  <c:v>11000</c:v>
                </c:pt>
                <c:pt idx="12" formatCode="General">
                  <c:v>12000</c:v>
                </c:pt>
                <c:pt idx="13" formatCode="General">
                  <c:v>13000</c:v>
                </c:pt>
                <c:pt idx="14" formatCode="General">
                  <c:v>14000</c:v>
                </c:pt>
                <c:pt idx="15" formatCode="General">
                  <c:v>15000</c:v>
                </c:pt>
                <c:pt idx="16" formatCode="General">
                  <c:v>16000</c:v>
                </c:pt>
                <c:pt idx="17" formatCode="General">
                  <c:v>17000</c:v>
                </c:pt>
                <c:pt idx="18" formatCode="General">
                  <c:v>18000</c:v>
                </c:pt>
                <c:pt idx="19" formatCode="General">
                  <c:v>19000</c:v>
                </c:pt>
                <c:pt idx="20" formatCode="General">
                  <c:v>20000</c:v>
                </c:pt>
                <c:pt idx="21" formatCode="General">
                  <c:v>21000</c:v>
                </c:pt>
                <c:pt idx="22" formatCode="General">
                  <c:v>22000</c:v>
                </c:pt>
                <c:pt idx="23" formatCode="General">
                  <c:v>23000</c:v>
                </c:pt>
                <c:pt idx="24" formatCode="General">
                  <c:v>24000</c:v>
                </c:pt>
                <c:pt idx="25" formatCode="General">
                  <c:v>25000</c:v>
                </c:pt>
                <c:pt idx="26" formatCode="General">
                  <c:v>26000</c:v>
                </c:pt>
                <c:pt idx="27" formatCode="General">
                  <c:v>27000</c:v>
                </c:pt>
                <c:pt idx="28" formatCode="General">
                  <c:v>28000</c:v>
                </c:pt>
                <c:pt idx="29" formatCode="General">
                  <c:v>29000</c:v>
                </c:pt>
                <c:pt idx="30" formatCode="General">
                  <c:v>30000</c:v>
                </c:pt>
                <c:pt idx="31" formatCode="General">
                  <c:v>31000</c:v>
                </c:pt>
                <c:pt idx="32" formatCode="General">
                  <c:v>32000</c:v>
                </c:pt>
                <c:pt idx="33" formatCode="General">
                  <c:v>33000</c:v>
                </c:pt>
                <c:pt idx="34" formatCode="General">
                  <c:v>34000</c:v>
                </c:pt>
                <c:pt idx="35" formatCode="General">
                  <c:v>35000</c:v>
                </c:pt>
                <c:pt idx="36" formatCode="General">
                  <c:v>36000</c:v>
                </c:pt>
                <c:pt idx="37" formatCode="General">
                  <c:v>37000</c:v>
                </c:pt>
                <c:pt idx="38" formatCode="General">
                  <c:v>38000</c:v>
                </c:pt>
                <c:pt idx="39" formatCode="General">
                  <c:v>39000</c:v>
                </c:pt>
                <c:pt idx="40" formatCode="General">
                  <c:v>40000</c:v>
                </c:pt>
                <c:pt idx="41" formatCode="General">
                  <c:v>41000</c:v>
                </c:pt>
                <c:pt idx="42" formatCode="General">
                  <c:v>42000</c:v>
                </c:pt>
                <c:pt idx="43" formatCode="General">
                  <c:v>43000</c:v>
                </c:pt>
                <c:pt idx="44" formatCode="General">
                  <c:v>44000</c:v>
                </c:pt>
                <c:pt idx="45" formatCode="General">
                  <c:v>45000</c:v>
                </c:pt>
                <c:pt idx="46" formatCode="General">
                  <c:v>46000</c:v>
                </c:pt>
                <c:pt idx="47" formatCode="General">
                  <c:v>47000</c:v>
                </c:pt>
                <c:pt idx="48" formatCode="General">
                  <c:v>48000</c:v>
                </c:pt>
                <c:pt idx="49" formatCode="General">
                  <c:v>49000</c:v>
                </c:pt>
                <c:pt idx="50" formatCode="General">
                  <c:v>50000</c:v>
                </c:pt>
                <c:pt idx="51" formatCode="General">
                  <c:v>51000</c:v>
                </c:pt>
                <c:pt idx="52" formatCode="General">
                  <c:v>52000</c:v>
                </c:pt>
                <c:pt idx="53" formatCode="General">
                  <c:v>53000</c:v>
                </c:pt>
                <c:pt idx="54" formatCode="General">
                  <c:v>54000</c:v>
                </c:pt>
                <c:pt idx="55" formatCode="General">
                  <c:v>55000</c:v>
                </c:pt>
                <c:pt idx="56" formatCode="General">
                  <c:v>56000</c:v>
                </c:pt>
                <c:pt idx="57" formatCode="General">
                  <c:v>57000</c:v>
                </c:pt>
                <c:pt idx="58" formatCode="General">
                  <c:v>58000</c:v>
                </c:pt>
                <c:pt idx="59" formatCode="General">
                  <c:v>59000</c:v>
                </c:pt>
                <c:pt idx="60" formatCode="General">
                  <c:v>60000</c:v>
                </c:pt>
                <c:pt idx="61" formatCode="General">
                  <c:v>61000</c:v>
                </c:pt>
                <c:pt idx="62" formatCode="General">
                  <c:v>62000</c:v>
                </c:pt>
                <c:pt idx="63" formatCode="General">
                  <c:v>63000</c:v>
                </c:pt>
                <c:pt idx="64" formatCode="General">
                  <c:v>64000</c:v>
                </c:pt>
                <c:pt idx="65" formatCode="General">
                  <c:v>65000</c:v>
                </c:pt>
                <c:pt idx="66" formatCode="General">
                  <c:v>66000</c:v>
                </c:pt>
                <c:pt idx="67" formatCode="General">
                  <c:v>67000</c:v>
                </c:pt>
                <c:pt idx="68" formatCode="General">
                  <c:v>68000</c:v>
                </c:pt>
                <c:pt idx="69" formatCode="General">
                  <c:v>69000</c:v>
                </c:pt>
                <c:pt idx="70" formatCode="General">
                  <c:v>70000</c:v>
                </c:pt>
                <c:pt idx="71" formatCode="General">
                  <c:v>71000</c:v>
                </c:pt>
                <c:pt idx="72" formatCode="General">
                  <c:v>72000</c:v>
                </c:pt>
              </c:numCache>
            </c:numRef>
          </c:cat>
          <c:val>
            <c:numRef>
              <c:f>GraphCodes!$C$5:$X$5</c:f>
              <c:numCache>
                <c:formatCode>_-* #\ ##0_-;\-* #\ ##0_-;_-* "-"??_-;_-@_-</c:formatCode>
                <c:ptCount val="22"/>
                <c:pt idx="0">
                  <c:v>261154</c:v>
                </c:pt>
                <c:pt idx="1">
                  <c:v>272988</c:v>
                </c:pt>
                <c:pt idx="2" formatCode="General">
                  <c:v>307901</c:v>
                </c:pt>
                <c:pt idx="3" formatCode="General">
                  <c:v>573084</c:v>
                </c:pt>
                <c:pt idx="4" formatCode="General">
                  <c:v>591058</c:v>
                </c:pt>
                <c:pt idx="5" formatCode="General">
                  <c:v>597104</c:v>
                </c:pt>
                <c:pt idx="6" formatCode="General">
                  <c:v>654450</c:v>
                </c:pt>
                <c:pt idx="7" formatCode="General">
                  <c:v>712017</c:v>
                </c:pt>
                <c:pt idx="8" formatCode="General">
                  <c:v>789860</c:v>
                </c:pt>
                <c:pt idx="9" formatCode="General">
                  <c:v>797906</c:v>
                </c:pt>
                <c:pt idx="10" formatCode="General">
                  <c:v>805693</c:v>
                </c:pt>
                <c:pt idx="11" formatCode="General">
                  <c:v>846684</c:v>
                </c:pt>
                <c:pt idx="12" formatCode="General">
                  <c:v>877388</c:v>
                </c:pt>
                <c:pt idx="13" formatCode="General">
                  <c:v>920455</c:v>
                </c:pt>
                <c:pt idx="14" formatCode="General">
                  <c:v>925933</c:v>
                </c:pt>
                <c:pt idx="15" formatCode="General">
                  <c:v>974019</c:v>
                </c:pt>
                <c:pt idx="16" formatCode="General">
                  <c:v>1018715</c:v>
                </c:pt>
                <c:pt idx="17" formatCode="General">
                  <c:v>1068402</c:v>
                </c:pt>
                <c:pt idx="18" formatCode="General">
                  <c:v>1097267</c:v>
                </c:pt>
                <c:pt idx="19" formatCode="General">
                  <c:v>1119001</c:v>
                </c:pt>
                <c:pt idx="20" formatCode="General">
                  <c:v>1161860</c:v>
                </c:pt>
                <c:pt idx="21" formatCode="General">
                  <c:v>1179074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ED-4536-95EB-8009CB6CD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9882240"/>
        <c:axId val="96989232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GraphCodes!$B$4</c15:sqref>
                        </c15:formulaRef>
                      </c:ext>
                    </c:extLst>
                    <c:strCache>
                      <c:ptCount val="1"/>
                      <c:pt idx="0">
                        <c:v>Code de la construction et de l'habitat. (à droite)</c:v>
                      </c:pt>
                    </c:strCache>
                  </c:strRef>
                </c:tx>
                <c:spPr>
                  <a:ln w="25400" cap="rnd">
                    <a:solidFill>
                      <a:schemeClr val="tx2">
                        <a:lumMod val="75000"/>
                      </a:schemeClr>
                    </a:solidFill>
                    <a:prstDash val="sysDash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GraphCodes!$C$2:$X$2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2005</c:v>
                      </c:pt>
                      <c:pt idx="1">
                        <c:v>2006</c:v>
                      </c:pt>
                      <c:pt idx="2">
                        <c:v>2007</c:v>
                      </c:pt>
                      <c:pt idx="3">
                        <c:v>2008</c:v>
                      </c:pt>
                      <c:pt idx="4">
                        <c:v>2009</c:v>
                      </c:pt>
                      <c:pt idx="5">
                        <c:v>2010</c:v>
                      </c:pt>
                      <c:pt idx="6">
                        <c:v>2011</c:v>
                      </c:pt>
                      <c:pt idx="7">
                        <c:v>2012</c:v>
                      </c:pt>
                      <c:pt idx="8">
                        <c:v>2013</c:v>
                      </c:pt>
                      <c:pt idx="9">
                        <c:v>2014</c:v>
                      </c:pt>
                      <c:pt idx="10">
                        <c:v>2015</c:v>
                      </c:pt>
                      <c:pt idx="11">
                        <c:v>2016</c:v>
                      </c:pt>
                      <c:pt idx="12">
                        <c:v>2017</c:v>
                      </c:pt>
                      <c:pt idx="13">
                        <c:v>2018</c:v>
                      </c:pt>
                      <c:pt idx="14">
                        <c:v>2019</c:v>
                      </c:pt>
                      <c:pt idx="15">
                        <c:v>2020</c:v>
                      </c:pt>
                      <c:pt idx="16">
                        <c:v>2021</c:v>
                      </c:pt>
                      <c:pt idx="17">
                        <c:v>2022</c:v>
                      </c:pt>
                      <c:pt idx="18">
                        <c:v>2023</c:v>
                      </c:pt>
                      <c:pt idx="19">
                        <c:v>2024</c:v>
                      </c:pt>
                      <c:pt idx="20">
                        <c:v>2025</c:v>
                      </c:pt>
                      <c:pt idx="21">
                        <c:v>2026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GraphCodes!$C$4:$X$4</c15:sqref>
                        </c15:formulaRef>
                      </c:ext>
                    </c:extLst>
                    <c:numCache>
                      <c:formatCode>_-* #\ ##0_-;\-* #\ ##0_-;_-* "-"??_-;_-@_-</c:formatCode>
                      <c:ptCount val="22"/>
                      <c:pt idx="0">
                        <c:v>365991</c:v>
                      </c:pt>
                      <c:pt idx="1">
                        <c:v>382071</c:v>
                      </c:pt>
                      <c:pt idx="2" formatCode="General">
                        <c:v>408169</c:v>
                      </c:pt>
                      <c:pt idx="3" formatCode="General">
                        <c:v>422548</c:v>
                      </c:pt>
                      <c:pt idx="4" formatCode="General">
                        <c:v>424304</c:v>
                      </c:pt>
                      <c:pt idx="5" formatCode="General">
                        <c:v>465751</c:v>
                      </c:pt>
                      <c:pt idx="6" formatCode="General">
                        <c:v>480757</c:v>
                      </c:pt>
                      <c:pt idx="7" formatCode="General">
                        <c:v>488546</c:v>
                      </c:pt>
                      <c:pt idx="8" formatCode="General">
                        <c:v>494762</c:v>
                      </c:pt>
                      <c:pt idx="9" formatCode="General">
                        <c:v>502937</c:v>
                      </c:pt>
                      <c:pt idx="10" formatCode="General">
                        <c:v>556677</c:v>
                      </c:pt>
                      <c:pt idx="11" formatCode="General">
                        <c:v>571361</c:v>
                      </c:pt>
                      <c:pt idx="12" formatCode="General">
                        <c:v>601212</c:v>
                      </c:pt>
                      <c:pt idx="13" formatCode="General">
                        <c:v>621185</c:v>
                      </c:pt>
                      <c:pt idx="14" formatCode="General">
                        <c:v>635469</c:v>
                      </c:pt>
                      <c:pt idx="15" formatCode="General">
                        <c:v>672661</c:v>
                      </c:pt>
                      <c:pt idx="16" formatCode="General">
                        <c:v>680748</c:v>
                      </c:pt>
                      <c:pt idx="17" formatCode="General">
                        <c:v>710299</c:v>
                      </c:pt>
                      <c:pt idx="18" formatCode="General">
                        <c:v>721418</c:v>
                      </c:pt>
                      <c:pt idx="19" formatCode="General">
                        <c:v>746210</c:v>
                      </c:pt>
                      <c:pt idx="20" formatCode="General">
                        <c:v>762550</c:v>
                      </c:pt>
                      <c:pt idx="21" formatCode="General">
                        <c:v>768631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B1ED-4536-95EB-8009CB6CD598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GraphCodes!$B$6</c15:sqref>
                        </c15:formulaRef>
                      </c:ext>
                    </c:extLst>
                    <c:strCache>
                      <c:ptCount val="1"/>
                      <c:pt idx="0">
                        <c:v>Code de l'urbanisme</c:v>
                      </c:pt>
                    </c:strCache>
                  </c:strRef>
                </c:tx>
                <c:spPr>
                  <a:ln w="25400" cap="rnd">
                    <a:solidFill>
                      <a:schemeClr val="tx2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GraphCodes!$C$2:$X$2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2005</c:v>
                      </c:pt>
                      <c:pt idx="1">
                        <c:v>2006</c:v>
                      </c:pt>
                      <c:pt idx="2">
                        <c:v>2007</c:v>
                      </c:pt>
                      <c:pt idx="3">
                        <c:v>2008</c:v>
                      </c:pt>
                      <c:pt idx="4">
                        <c:v>2009</c:v>
                      </c:pt>
                      <c:pt idx="5">
                        <c:v>2010</c:v>
                      </c:pt>
                      <c:pt idx="6">
                        <c:v>2011</c:v>
                      </c:pt>
                      <c:pt idx="7">
                        <c:v>2012</c:v>
                      </c:pt>
                      <c:pt idx="8">
                        <c:v>2013</c:v>
                      </c:pt>
                      <c:pt idx="9">
                        <c:v>2014</c:v>
                      </c:pt>
                      <c:pt idx="10">
                        <c:v>2015</c:v>
                      </c:pt>
                      <c:pt idx="11">
                        <c:v>2016</c:v>
                      </c:pt>
                      <c:pt idx="12">
                        <c:v>2017</c:v>
                      </c:pt>
                      <c:pt idx="13">
                        <c:v>2018</c:v>
                      </c:pt>
                      <c:pt idx="14">
                        <c:v>2019</c:v>
                      </c:pt>
                      <c:pt idx="15">
                        <c:v>2020</c:v>
                      </c:pt>
                      <c:pt idx="16">
                        <c:v>2021</c:v>
                      </c:pt>
                      <c:pt idx="17">
                        <c:v>2022</c:v>
                      </c:pt>
                      <c:pt idx="18">
                        <c:v>2023</c:v>
                      </c:pt>
                      <c:pt idx="19">
                        <c:v>2024</c:v>
                      </c:pt>
                      <c:pt idx="20">
                        <c:v>2025</c:v>
                      </c:pt>
                      <c:pt idx="21">
                        <c:v>2026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GraphCodes!$C$6:$X$6</c15:sqref>
                        </c15:formulaRef>
                      </c:ext>
                    </c:extLst>
                    <c:numCache>
                      <c:formatCode>_-* #\ ##0_-;\-* #\ ##0_-;_-* "-"??_-;_-@_-</c:formatCode>
                      <c:ptCount val="22"/>
                      <c:pt idx="0">
                        <c:v>197735</c:v>
                      </c:pt>
                      <c:pt idx="1">
                        <c:v>209559</c:v>
                      </c:pt>
                      <c:pt idx="2" formatCode="General">
                        <c:v>213061</c:v>
                      </c:pt>
                      <c:pt idx="3" formatCode="General">
                        <c:v>185827</c:v>
                      </c:pt>
                      <c:pt idx="4" formatCode="General">
                        <c:v>186415</c:v>
                      </c:pt>
                      <c:pt idx="5" formatCode="General">
                        <c:v>191360</c:v>
                      </c:pt>
                      <c:pt idx="6" formatCode="General">
                        <c:v>209302</c:v>
                      </c:pt>
                      <c:pt idx="7" formatCode="General">
                        <c:v>221164</c:v>
                      </c:pt>
                      <c:pt idx="8" formatCode="General">
                        <c:v>228137</c:v>
                      </c:pt>
                      <c:pt idx="9" formatCode="General">
                        <c:v>234223</c:v>
                      </c:pt>
                      <c:pt idx="10" formatCode="General">
                        <c:v>244238</c:v>
                      </c:pt>
                      <c:pt idx="11" formatCode="General">
                        <c:v>240631</c:v>
                      </c:pt>
                      <c:pt idx="12" formatCode="General">
                        <c:v>241674</c:v>
                      </c:pt>
                      <c:pt idx="13" formatCode="General">
                        <c:v>251187</c:v>
                      </c:pt>
                      <c:pt idx="14" formatCode="General">
                        <c:v>259990</c:v>
                      </c:pt>
                      <c:pt idx="15" formatCode="General">
                        <c:v>264662</c:v>
                      </c:pt>
                      <c:pt idx="16" formatCode="General">
                        <c:v>265210</c:v>
                      </c:pt>
                      <c:pt idx="17" formatCode="General">
                        <c:v>283377</c:v>
                      </c:pt>
                      <c:pt idx="18" formatCode="General">
                        <c:v>287447</c:v>
                      </c:pt>
                      <c:pt idx="19" formatCode="General">
                        <c:v>295393</c:v>
                      </c:pt>
                      <c:pt idx="20" formatCode="General">
                        <c:v>307285</c:v>
                      </c:pt>
                      <c:pt idx="21" formatCode="General">
                        <c:v>313941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B1ED-4536-95EB-8009CB6CD598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GraphCodes!$B$7</c15:sqref>
                        </c15:formulaRef>
                      </c:ext>
                    </c:extLst>
                    <c:strCache>
                      <c:ptCount val="1"/>
                      <c:pt idx="0">
                        <c:v>Code général des collectivités territoriales</c:v>
                      </c:pt>
                    </c:strCache>
                  </c:strRef>
                </c:tx>
                <c:spPr>
                  <a:ln w="25400" cap="rnd">
                    <a:solidFill>
                      <a:schemeClr val="tx2">
                        <a:lumMod val="75000"/>
                      </a:schemeClr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GraphIR!$C$33:$CJ$33</c15:sqref>
                        </c15:formulaRef>
                      </c:ext>
                    </c:extLst>
                    <c:numCache>
                      <c:formatCode>_-* #\ ##0_-;\-* #\ ##0_-;_-* "-"??_-;_-@_-</c:formatCode>
                      <c:ptCount val="86"/>
                      <c:pt idx="0">
                        <c:v>0</c:v>
                      </c:pt>
                      <c:pt idx="1">
                        <c:v>1000</c:v>
                      </c:pt>
                      <c:pt idx="2">
                        <c:v>2000</c:v>
                      </c:pt>
                      <c:pt idx="3">
                        <c:v>3000</c:v>
                      </c:pt>
                      <c:pt idx="4">
                        <c:v>4000</c:v>
                      </c:pt>
                      <c:pt idx="5">
                        <c:v>5000</c:v>
                      </c:pt>
                      <c:pt idx="6">
                        <c:v>6000</c:v>
                      </c:pt>
                      <c:pt idx="7">
                        <c:v>7000</c:v>
                      </c:pt>
                      <c:pt idx="8">
                        <c:v>8000</c:v>
                      </c:pt>
                      <c:pt idx="9" formatCode="General">
                        <c:v>9000</c:v>
                      </c:pt>
                      <c:pt idx="10" formatCode="General">
                        <c:v>10000</c:v>
                      </c:pt>
                      <c:pt idx="11" formatCode="General">
                        <c:v>11000</c:v>
                      </c:pt>
                      <c:pt idx="12" formatCode="General">
                        <c:v>12000</c:v>
                      </c:pt>
                      <c:pt idx="13" formatCode="General">
                        <c:v>13000</c:v>
                      </c:pt>
                      <c:pt idx="14" formatCode="General">
                        <c:v>14000</c:v>
                      </c:pt>
                      <c:pt idx="15" formatCode="General">
                        <c:v>15000</c:v>
                      </c:pt>
                      <c:pt idx="16" formatCode="General">
                        <c:v>16000</c:v>
                      </c:pt>
                      <c:pt idx="17" formatCode="General">
                        <c:v>17000</c:v>
                      </c:pt>
                      <c:pt idx="18" formatCode="General">
                        <c:v>18000</c:v>
                      </c:pt>
                      <c:pt idx="19" formatCode="General">
                        <c:v>19000</c:v>
                      </c:pt>
                      <c:pt idx="20" formatCode="General">
                        <c:v>20000</c:v>
                      </c:pt>
                      <c:pt idx="21" formatCode="General">
                        <c:v>21000</c:v>
                      </c:pt>
                      <c:pt idx="22" formatCode="General">
                        <c:v>22000</c:v>
                      </c:pt>
                      <c:pt idx="23" formatCode="General">
                        <c:v>23000</c:v>
                      </c:pt>
                      <c:pt idx="24" formatCode="General">
                        <c:v>24000</c:v>
                      </c:pt>
                      <c:pt idx="25" formatCode="General">
                        <c:v>25000</c:v>
                      </c:pt>
                      <c:pt idx="26" formatCode="General">
                        <c:v>26000</c:v>
                      </c:pt>
                      <c:pt idx="27" formatCode="General">
                        <c:v>27000</c:v>
                      </c:pt>
                      <c:pt idx="28" formatCode="General">
                        <c:v>28000</c:v>
                      </c:pt>
                      <c:pt idx="29" formatCode="General">
                        <c:v>29000</c:v>
                      </c:pt>
                      <c:pt idx="30" formatCode="General">
                        <c:v>30000</c:v>
                      </c:pt>
                      <c:pt idx="31" formatCode="General">
                        <c:v>31000</c:v>
                      </c:pt>
                      <c:pt idx="32" formatCode="General">
                        <c:v>32000</c:v>
                      </c:pt>
                      <c:pt idx="33" formatCode="General">
                        <c:v>33000</c:v>
                      </c:pt>
                      <c:pt idx="34" formatCode="General">
                        <c:v>34000</c:v>
                      </c:pt>
                      <c:pt idx="35" formatCode="General">
                        <c:v>35000</c:v>
                      </c:pt>
                      <c:pt idx="36" formatCode="General">
                        <c:v>36000</c:v>
                      </c:pt>
                      <c:pt idx="37" formatCode="General">
                        <c:v>37000</c:v>
                      </c:pt>
                      <c:pt idx="38" formatCode="General">
                        <c:v>38000</c:v>
                      </c:pt>
                      <c:pt idx="39" formatCode="General">
                        <c:v>39000</c:v>
                      </c:pt>
                      <c:pt idx="40" formatCode="General">
                        <c:v>40000</c:v>
                      </c:pt>
                      <c:pt idx="41" formatCode="General">
                        <c:v>41000</c:v>
                      </c:pt>
                      <c:pt idx="42" formatCode="General">
                        <c:v>42000</c:v>
                      </c:pt>
                      <c:pt idx="43" formatCode="General">
                        <c:v>43000</c:v>
                      </c:pt>
                      <c:pt idx="44" formatCode="General">
                        <c:v>44000</c:v>
                      </c:pt>
                      <c:pt idx="45" formatCode="General">
                        <c:v>45000</c:v>
                      </c:pt>
                      <c:pt idx="46" formatCode="General">
                        <c:v>46000</c:v>
                      </c:pt>
                      <c:pt idx="47" formatCode="General">
                        <c:v>47000</c:v>
                      </c:pt>
                      <c:pt idx="48" formatCode="General">
                        <c:v>48000</c:v>
                      </c:pt>
                      <c:pt idx="49" formatCode="General">
                        <c:v>49000</c:v>
                      </c:pt>
                      <c:pt idx="50" formatCode="General">
                        <c:v>50000</c:v>
                      </c:pt>
                      <c:pt idx="51" formatCode="General">
                        <c:v>51000</c:v>
                      </c:pt>
                      <c:pt idx="52" formatCode="General">
                        <c:v>52000</c:v>
                      </c:pt>
                      <c:pt idx="53" formatCode="General">
                        <c:v>53000</c:v>
                      </c:pt>
                      <c:pt idx="54" formatCode="General">
                        <c:v>54000</c:v>
                      </c:pt>
                      <c:pt idx="55" formatCode="General">
                        <c:v>55000</c:v>
                      </c:pt>
                      <c:pt idx="56" formatCode="General">
                        <c:v>56000</c:v>
                      </c:pt>
                      <c:pt idx="57" formatCode="General">
                        <c:v>57000</c:v>
                      </c:pt>
                      <c:pt idx="58" formatCode="General">
                        <c:v>58000</c:v>
                      </c:pt>
                      <c:pt idx="59" formatCode="General">
                        <c:v>59000</c:v>
                      </c:pt>
                      <c:pt idx="60" formatCode="General">
                        <c:v>60000</c:v>
                      </c:pt>
                      <c:pt idx="61" formatCode="General">
                        <c:v>61000</c:v>
                      </c:pt>
                      <c:pt idx="62" formatCode="General">
                        <c:v>62000</c:v>
                      </c:pt>
                      <c:pt idx="63" formatCode="General">
                        <c:v>63000</c:v>
                      </c:pt>
                      <c:pt idx="64" formatCode="General">
                        <c:v>64000</c:v>
                      </c:pt>
                      <c:pt idx="65" formatCode="General">
                        <c:v>65000</c:v>
                      </c:pt>
                      <c:pt idx="66" formatCode="General">
                        <c:v>66000</c:v>
                      </c:pt>
                      <c:pt idx="67" formatCode="General">
                        <c:v>67000</c:v>
                      </c:pt>
                      <c:pt idx="68" formatCode="General">
                        <c:v>68000</c:v>
                      </c:pt>
                      <c:pt idx="69" formatCode="General">
                        <c:v>69000</c:v>
                      </c:pt>
                      <c:pt idx="70" formatCode="General">
                        <c:v>70000</c:v>
                      </c:pt>
                      <c:pt idx="71" formatCode="General">
                        <c:v>71000</c:v>
                      </c:pt>
                      <c:pt idx="72" formatCode="General">
                        <c:v>72000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GraphCodes!$C$7:$X$7</c15:sqref>
                        </c15:formulaRef>
                      </c:ext>
                    </c:extLst>
                    <c:numCache>
                      <c:formatCode>_-* #\ ##0_-;\-* #\ ##0_-;_-* "-"??_-;_-@_-</c:formatCode>
                      <c:ptCount val="22"/>
                      <c:pt idx="0">
                        <c:v>425309</c:v>
                      </c:pt>
                      <c:pt idx="1">
                        <c:v>444931</c:v>
                      </c:pt>
                      <c:pt idx="2" formatCode="General">
                        <c:v>452493</c:v>
                      </c:pt>
                      <c:pt idx="3" formatCode="General">
                        <c:v>588704</c:v>
                      </c:pt>
                      <c:pt idx="4" formatCode="General">
                        <c:v>624130</c:v>
                      </c:pt>
                      <c:pt idx="5" formatCode="General">
                        <c:v>637997</c:v>
                      </c:pt>
                      <c:pt idx="6" formatCode="General">
                        <c:v>665359</c:v>
                      </c:pt>
                      <c:pt idx="7" formatCode="General">
                        <c:v>649442</c:v>
                      </c:pt>
                      <c:pt idx="8" formatCode="General">
                        <c:v>657838</c:v>
                      </c:pt>
                      <c:pt idx="9" formatCode="General">
                        <c:v>655368</c:v>
                      </c:pt>
                      <c:pt idx="10" formatCode="General">
                        <c:v>704626</c:v>
                      </c:pt>
                      <c:pt idx="11" formatCode="General">
                        <c:v>839770</c:v>
                      </c:pt>
                      <c:pt idx="12" formatCode="General">
                        <c:v>855117</c:v>
                      </c:pt>
                      <c:pt idx="13" formatCode="General">
                        <c:v>888610</c:v>
                      </c:pt>
                      <c:pt idx="14" formatCode="General">
                        <c:v>892591</c:v>
                      </c:pt>
                      <c:pt idx="15" formatCode="General">
                        <c:v>914891</c:v>
                      </c:pt>
                      <c:pt idx="16" formatCode="General">
                        <c:v>935238</c:v>
                      </c:pt>
                      <c:pt idx="17" formatCode="General">
                        <c:v>952285</c:v>
                      </c:pt>
                      <c:pt idx="18" formatCode="General">
                        <c:v>963549</c:v>
                      </c:pt>
                      <c:pt idx="19" formatCode="General">
                        <c:v>967314</c:v>
                      </c:pt>
                      <c:pt idx="20" formatCode="General">
                        <c:v>973732</c:v>
                      </c:pt>
                      <c:pt idx="21" formatCode="General">
                        <c:v>940509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1ED-4536-95EB-8009CB6CD598}"/>
                  </c:ext>
                </c:extLst>
              </c15:ser>
            </c15:filteredLineSeries>
          </c:ext>
        </c:extLst>
      </c:lineChart>
      <c:catAx>
        <c:axId val="904280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2">
                <a:lumMod val="9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904297248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904297248"/>
        <c:scaling>
          <c:orientation val="minMax"/>
          <c:max val="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904280448"/>
        <c:crosses val="autoZero"/>
        <c:crossBetween val="between"/>
      </c:valAx>
      <c:valAx>
        <c:axId val="969892320"/>
        <c:scaling>
          <c:orientation val="minMax"/>
          <c:max val="120000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969882240"/>
        <c:crosses val="max"/>
        <c:crossBetween val="between"/>
      </c:valAx>
      <c:catAx>
        <c:axId val="969882240"/>
        <c:scaling>
          <c:orientation val="minMax"/>
        </c:scaling>
        <c:delete val="1"/>
        <c:axPos val="b"/>
        <c:numFmt formatCode="_-* #\ ##0_-;\-* #\ ##0_-;_-* &quot;-&quot;??_-;_-@_-" sourceLinked="1"/>
        <c:majorTickMark val="out"/>
        <c:minorTickMark val="none"/>
        <c:tickLblPos val="nextTo"/>
        <c:crossAx val="969892320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2">
              <a:lumMod val="9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90530001072105015"/>
          <c:w val="1"/>
          <c:h val="9.46999892789498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Georgia" panose="02040502050405020303" pitchFamily="18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r>
              <a:rPr lang="fr-FR" baseline="0"/>
              <a:t>Dégradation</a:t>
            </a:r>
            <a:r>
              <a:rPr lang="fr-FR"/>
              <a:t> de</a:t>
            </a:r>
            <a:r>
              <a:rPr lang="fr-FR" baseline="0"/>
              <a:t> la</a:t>
            </a:r>
            <a:r>
              <a:rPr lang="fr-FR"/>
              <a:t> représentation démocratique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7179426297543407E-2"/>
          <c:y val="0.15381202553595971"/>
          <c:w val="0.92000690794474183"/>
          <c:h val="0.8294994283952679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B9D8-47EB-81D8-073C34B89E1B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D8-47EB-81D8-073C34B89E1B}"/>
              </c:ext>
            </c:extLst>
          </c:dPt>
          <c:dPt>
            <c:idx val="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9D8-47EB-81D8-073C34B89E1B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B9D8-47EB-81D8-073C34B89E1B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7F5-4C11-A87C-BA7A9E859611}"/>
              </c:ext>
            </c:extLst>
          </c:dPt>
          <c:dLbls>
            <c:dLbl>
              <c:idx val="5"/>
              <c:layout>
                <c:manualLayout>
                  <c:x val="-1.7224303611920463E-16"/>
                  <c:y val="1.021793419670028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Georgia" panose="02040502050405020303" pitchFamily="18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F5-4C11-A87C-BA7A9E8596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Georgia" panose="02040502050405020303" pitchFamily="18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Graph51pc!$C$25:$H$25</c:f>
              <c:strCache>
                <c:ptCount val="6"/>
                <c:pt idx="0">
                  <c:v>Citoyens</c:v>
                </c:pt>
                <c:pt idx="1">
                  <c:v>Elu direct</c:v>
                </c:pt>
                <c:pt idx="2">
                  <c:v>Assemblée</c:v>
                </c:pt>
                <c:pt idx="3">
                  <c:v>Commission</c:v>
                </c:pt>
                <c:pt idx="4">
                  <c:v>Conseil</c:v>
                </c:pt>
                <c:pt idx="5">
                  <c:v>Comité</c:v>
                </c:pt>
              </c:strCache>
            </c:strRef>
          </c:cat>
          <c:val>
            <c:numRef>
              <c:f>Graph51pc!$C$26:$H$26</c:f>
              <c:numCache>
                <c:formatCode>General</c:formatCode>
                <c:ptCount val="6"/>
                <c:pt idx="0">
                  <c:v>100</c:v>
                </c:pt>
                <c:pt idx="1">
                  <c:v>51</c:v>
                </c:pt>
                <c:pt idx="2" formatCode="0">
                  <c:v>26.01</c:v>
                </c:pt>
                <c:pt idx="3" formatCode="0">
                  <c:v>13.2651</c:v>
                </c:pt>
                <c:pt idx="4" formatCode="0">
                  <c:v>6.7652010000000002</c:v>
                </c:pt>
                <c:pt idx="5" formatCode="0">
                  <c:v>3.4502525100000003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F5-4C11-A87C-BA7A9E85961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69851040"/>
        <c:axId val="969857760"/>
      </c:barChart>
      <c:catAx>
        <c:axId val="96985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969857760"/>
        <c:crosses val="autoZero"/>
        <c:auto val="1"/>
        <c:lblAlgn val="ctr"/>
        <c:lblOffset val="100"/>
        <c:noMultiLvlLbl val="0"/>
      </c:catAx>
      <c:valAx>
        <c:axId val="96985776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Georgia" panose="02040502050405020303" pitchFamily="18" charset="0"/>
                    <a:ea typeface="+mn-ea"/>
                    <a:cs typeface="+mn-cs"/>
                  </a:defRPr>
                </a:pPr>
                <a:r>
                  <a:rPr lang="fr-FR"/>
                  <a:t>%</a:t>
                </a:r>
              </a:p>
            </c:rich>
          </c:tx>
          <c:layout>
            <c:manualLayout>
              <c:xMode val="edge"/>
              <c:yMode val="edge"/>
              <c:x val="1.7084887676953025E-2"/>
              <c:y val="8.52908761608714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Georgia" panose="02040502050405020303" pitchFamily="18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96985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Georgia" panose="02040502050405020303" pitchFamily="18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r>
              <a:rPr lang="fr-FR"/>
              <a:t>Devenir des 1104 agences d'Etat</a:t>
            </a:r>
          </a:p>
        </c:rich>
      </c:tx>
      <c:layout>
        <c:manualLayout>
          <c:xMode val="edge"/>
          <c:yMode val="edge"/>
          <c:x val="0.52378771486455444"/>
          <c:y val="6.47249190938511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3509597109379894E-2"/>
          <c:y val="2.4518512855795937E-2"/>
          <c:w val="0.96281660017961945"/>
          <c:h val="0.951121473893433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AC2-4700-8787-06673775036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AC2-4700-8787-06673775036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AC2-4700-8787-06673775036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2AC2-4700-8787-06673775036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AC2-4700-8787-06673775036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AC2-4700-8787-066737750363}"/>
              </c:ext>
            </c:extLst>
          </c:dPt>
          <c:dLbls>
            <c:dLbl>
              <c:idx val="0"/>
              <c:spPr>
                <a:noFill/>
                <a:ln cap="sq">
                  <a:noFill/>
                  <a:miter lim="800000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Georgia" panose="02040502050405020303" pitchFamily="18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in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3630176068840202"/>
                      <c:h val="0.1258122467701246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AC2-4700-8787-066737750363}"/>
                </c:ext>
              </c:extLst>
            </c:dLbl>
            <c:dLbl>
              <c:idx val="2"/>
              <c:spPr>
                <a:noFill/>
                <a:ln cap="sq">
                  <a:noFill/>
                  <a:miter lim="800000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Georgia" panose="02040502050405020303" pitchFamily="18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in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95250109651413"/>
                      <c:h val="0.1316800448487628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2AC2-4700-8787-066737750363}"/>
                </c:ext>
              </c:extLst>
            </c:dLbl>
            <c:dLbl>
              <c:idx val="3"/>
              <c:layout>
                <c:manualLayout>
                  <c:x val="4.2440318302387264E-3"/>
                  <c:y val="3.1066177407435603E-2"/>
                </c:manualLayout>
              </c:layout>
              <c:spPr>
                <a:noFill/>
                <a:ln cap="sq">
                  <a:noFill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Georgia" panose="02040502050405020303" pitchFamily="18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14750132625994694"/>
                      <c:h val="0.152847896440129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AC2-4700-8787-066737750363}"/>
                </c:ext>
              </c:extLst>
            </c:dLbl>
            <c:dLbl>
              <c:idx val="5"/>
              <c:spPr>
                <a:noFill/>
                <a:ln cap="sq">
                  <a:noFill/>
                  <a:miter lim="800000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Georgia" panose="02040502050405020303" pitchFamily="18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in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4485716075941435"/>
                      <c:h val="0.115498815075300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2AC2-4700-8787-066737750363}"/>
                </c:ext>
              </c:extLst>
            </c:dLbl>
            <c:dLbl>
              <c:idx val="6"/>
              <c:layout>
                <c:manualLayout>
                  <c:x val="-1.5561270279086506E-16"/>
                  <c:y val="1.994572280406685E-2"/>
                </c:manualLayout>
              </c:layout>
              <c:spPr>
                <a:noFill/>
                <a:ln cap="sq">
                  <a:noFill/>
                  <a:miter lim="800000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Georgia" panose="02040502050405020303" pitchFamily="18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1235339083940768"/>
                      <c:h val="0.1316800448487628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2AC2-4700-8787-066737750363}"/>
                </c:ext>
              </c:extLst>
            </c:dLbl>
            <c:dLbl>
              <c:idx val="7"/>
              <c:layout>
                <c:manualLayout>
                  <c:x val="2.1220159151192114E-3"/>
                  <c:y val="5.4664526157531283E-3"/>
                </c:manualLayout>
              </c:layout>
              <c:spPr>
                <a:noFill/>
                <a:ln cap="sq">
                  <a:noFill/>
                  <a:miter lim="800000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Georgia" panose="02040502050405020303" pitchFamily="18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435146932893336"/>
                      <c:h val="0.1737512422597660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2AC2-4700-8787-066737750363}"/>
                </c:ext>
              </c:extLst>
            </c:dLbl>
            <c:spPr>
              <a:noFill/>
              <a:ln cap="sq">
                <a:noFill/>
                <a:miter lim="800000"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Georgia" panose="02040502050405020303" pitchFamily="18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GraphAgences!$A$26:$A$33</c:f>
              <c:strCache>
                <c:ptCount val="8"/>
                <c:pt idx="0">
                  <c:v>Total actuel des agences</c:v>
                </c:pt>
                <c:pt idx="2">
                  <c:v>Suppressions 
et cessions</c:v>
                </c:pt>
                <c:pt idx="3">
                  <c:v>Internalisations </c:v>
                </c:pt>
                <c:pt idx="5">
                  <c:v>Autorités indépendantes</c:v>
                </c:pt>
                <c:pt idx="6">
                  <c:v>Musées et assimilés</c:v>
                </c:pt>
                <c:pt idx="7">
                  <c:v>Universités et centres de recherche</c:v>
                </c:pt>
              </c:strCache>
            </c:strRef>
          </c:cat>
          <c:val>
            <c:numRef>
              <c:f>GraphAgences!$B$26:$B$33</c:f>
              <c:numCache>
                <c:formatCode>General</c:formatCode>
                <c:ptCount val="8"/>
                <c:pt idx="0" formatCode="#,##0">
                  <c:v>1104</c:v>
                </c:pt>
                <c:pt idx="2">
                  <c:v>746</c:v>
                </c:pt>
                <c:pt idx="3">
                  <c:v>55</c:v>
                </c:pt>
                <c:pt idx="5">
                  <c:v>5</c:v>
                </c:pt>
                <c:pt idx="6">
                  <c:v>40</c:v>
                </c:pt>
                <c:pt idx="7">
                  <c:v>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C2-4700-8787-0667377503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428924208"/>
        <c:axId val="1428898768"/>
      </c:barChart>
      <c:catAx>
        <c:axId val="14289242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high"/>
        <c:crossAx val="1428898768"/>
        <c:crosses val="autoZero"/>
        <c:auto val="1"/>
        <c:lblAlgn val="ctr"/>
        <c:lblOffset val="100"/>
        <c:noMultiLvlLbl val="0"/>
      </c:catAx>
      <c:valAx>
        <c:axId val="1428898768"/>
        <c:scaling>
          <c:orientation val="minMax"/>
          <c:max val="1110"/>
          <c:min val="0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1428924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Georgia" panose="02040502050405020303" pitchFamily="18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r>
              <a:rPr lang="fr-FR"/>
              <a:t>Devenir des </a:t>
            </a:r>
            <a:br>
              <a:rPr lang="fr-FR"/>
            </a:br>
            <a:r>
              <a:rPr lang="fr-FR"/>
              <a:t>35 ministères</a:t>
            </a:r>
          </a:p>
        </c:rich>
      </c:tx>
      <c:layout>
        <c:manualLayout>
          <c:xMode val="edge"/>
          <c:yMode val="edge"/>
          <c:x val="0.55874970589604611"/>
          <c:y val="5.5016181229773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3509597109379894E-2"/>
          <c:y val="1.8046020946410824E-2"/>
          <c:w val="0.96281660017961945"/>
          <c:h val="0.957593965802818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22-4FF8-9F8A-785DC470643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322-4FF8-9F8A-785DC470643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322-4FF8-9F8A-785DC470643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Georgia" panose="02040502050405020303" pitchFamily="18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GraphAgences!$A$47:$A$49</c:f>
              <c:strCache>
                <c:ptCount val="3"/>
                <c:pt idx="0">
                  <c:v>Total actuel des ministères</c:v>
                </c:pt>
                <c:pt idx="1">
                  <c:v>Ministères supprimés</c:v>
                </c:pt>
                <c:pt idx="2">
                  <c:v>Ministères indispen- sables</c:v>
                </c:pt>
              </c:strCache>
            </c:strRef>
          </c:cat>
          <c:val>
            <c:numRef>
              <c:f>GraphAgences!$B$47:$B$49</c:f>
              <c:numCache>
                <c:formatCode>General</c:formatCode>
                <c:ptCount val="3"/>
                <c:pt idx="0">
                  <c:v>35</c:v>
                </c:pt>
                <c:pt idx="1">
                  <c:v>28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322-4FF8-9F8A-785DC470643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55"/>
        <c:axId val="1428924208"/>
        <c:axId val="1428898768"/>
      </c:barChart>
      <c:catAx>
        <c:axId val="14289242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high"/>
        <c:crossAx val="1428898768"/>
        <c:crosses val="autoZero"/>
        <c:auto val="1"/>
        <c:lblAlgn val="ctr"/>
        <c:lblOffset val="100"/>
        <c:noMultiLvlLbl val="0"/>
      </c:catAx>
      <c:valAx>
        <c:axId val="1428898768"/>
        <c:scaling>
          <c:orientation val="minMax"/>
          <c:max val="36"/>
          <c:min val="0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428924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Georgia" panose="02040502050405020303" pitchFamily="18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r>
              <a:rPr lang="en-US"/>
              <a:t>Impôt</a:t>
            </a:r>
            <a:r>
              <a:rPr lang="en-US" baseline="0"/>
              <a:t> et aide fondamentale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6507110762205922E-2"/>
          <c:y val="9.6952998379254446E-2"/>
          <c:w val="0.88480376948573136"/>
          <c:h val="0.76213302005185279"/>
        </c:manualLayout>
      </c:layout>
      <c:areaChart>
        <c:grouping val="standard"/>
        <c:varyColors val="0"/>
        <c:ser>
          <c:idx val="0"/>
          <c:order val="0"/>
          <c:tx>
            <c:strRef>
              <c:f>GraphIR!$B$34</c:f>
              <c:strCache>
                <c:ptCount val="1"/>
                <c:pt idx="0">
                  <c:v>Aide fondamentale universelle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GraphIR!$C$33:$CJ$33</c15:sqref>
                  </c15:fullRef>
                </c:ext>
              </c:extLst>
              <c:f>GraphIR!$C$33:$BW$33</c:f>
              <c:numCache>
                <c:formatCode>_-* #\ ##0_-;\-* #\ ##0_-;_-* "-"??_-;_-@_-</c:formatCode>
                <c:ptCount val="73"/>
                <c:pt idx="0">
                  <c:v>0</c:v>
                </c:pt>
                <c:pt idx="1">
                  <c:v>1000</c:v>
                </c:pt>
                <c:pt idx="2">
                  <c:v>2000</c:v>
                </c:pt>
                <c:pt idx="3">
                  <c:v>3000</c:v>
                </c:pt>
                <c:pt idx="4">
                  <c:v>4000</c:v>
                </c:pt>
                <c:pt idx="5">
                  <c:v>5000</c:v>
                </c:pt>
                <c:pt idx="6">
                  <c:v>6000</c:v>
                </c:pt>
                <c:pt idx="7">
                  <c:v>7000</c:v>
                </c:pt>
                <c:pt idx="8">
                  <c:v>8000</c:v>
                </c:pt>
                <c:pt idx="9" formatCode="General">
                  <c:v>9000</c:v>
                </c:pt>
                <c:pt idx="10" formatCode="General">
                  <c:v>10000</c:v>
                </c:pt>
                <c:pt idx="11" formatCode="General">
                  <c:v>11000</c:v>
                </c:pt>
                <c:pt idx="12" formatCode="General">
                  <c:v>12000</c:v>
                </c:pt>
                <c:pt idx="13" formatCode="General">
                  <c:v>13000</c:v>
                </c:pt>
                <c:pt idx="14" formatCode="General">
                  <c:v>14000</c:v>
                </c:pt>
                <c:pt idx="15" formatCode="General">
                  <c:v>15000</c:v>
                </c:pt>
                <c:pt idx="16" formatCode="General">
                  <c:v>16000</c:v>
                </c:pt>
                <c:pt idx="17" formatCode="General">
                  <c:v>17000</c:v>
                </c:pt>
                <c:pt idx="18" formatCode="General">
                  <c:v>18000</c:v>
                </c:pt>
                <c:pt idx="19" formatCode="General">
                  <c:v>19000</c:v>
                </c:pt>
                <c:pt idx="20" formatCode="General">
                  <c:v>20000</c:v>
                </c:pt>
                <c:pt idx="21" formatCode="General">
                  <c:v>21000</c:v>
                </c:pt>
                <c:pt idx="22" formatCode="General">
                  <c:v>22000</c:v>
                </c:pt>
                <c:pt idx="23" formatCode="General">
                  <c:v>23000</c:v>
                </c:pt>
                <c:pt idx="24" formatCode="General">
                  <c:v>24000</c:v>
                </c:pt>
                <c:pt idx="25" formatCode="General">
                  <c:v>25000</c:v>
                </c:pt>
                <c:pt idx="26" formatCode="General">
                  <c:v>26000</c:v>
                </c:pt>
                <c:pt idx="27" formatCode="General">
                  <c:v>27000</c:v>
                </c:pt>
                <c:pt idx="28" formatCode="General">
                  <c:v>28000</c:v>
                </c:pt>
                <c:pt idx="29" formatCode="General">
                  <c:v>29000</c:v>
                </c:pt>
                <c:pt idx="30" formatCode="General">
                  <c:v>30000</c:v>
                </c:pt>
                <c:pt idx="31" formatCode="General">
                  <c:v>31000</c:v>
                </c:pt>
                <c:pt idx="32" formatCode="General">
                  <c:v>32000</c:v>
                </c:pt>
                <c:pt idx="33" formatCode="General">
                  <c:v>33000</c:v>
                </c:pt>
                <c:pt idx="34" formatCode="General">
                  <c:v>34000</c:v>
                </c:pt>
                <c:pt idx="35" formatCode="General">
                  <c:v>35000</c:v>
                </c:pt>
                <c:pt idx="36" formatCode="General">
                  <c:v>36000</c:v>
                </c:pt>
                <c:pt idx="37" formatCode="General">
                  <c:v>37000</c:v>
                </c:pt>
                <c:pt idx="38" formatCode="General">
                  <c:v>38000</c:v>
                </c:pt>
                <c:pt idx="39" formatCode="General">
                  <c:v>39000</c:v>
                </c:pt>
                <c:pt idx="40" formatCode="General">
                  <c:v>40000</c:v>
                </c:pt>
                <c:pt idx="41" formatCode="General">
                  <c:v>41000</c:v>
                </c:pt>
                <c:pt idx="42" formatCode="General">
                  <c:v>42000</c:v>
                </c:pt>
                <c:pt idx="43" formatCode="General">
                  <c:v>43000</c:v>
                </c:pt>
                <c:pt idx="44" formatCode="General">
                  <c:v>44000</c:v>
                </c:pt>
                <c:pt idx="45" formatCode="General">
                  <c:v>45000</c:v>
                </c:pt>
                <c:pt idx="46" formatCode="General">
                  <c:v>46000</c:v>
                </c:pt>
                <c:pt idx="47" formatCode="General">
                  <c:v>47000</c:v>
                </c:pt>
                <c:pt idx="48" formatCode="General">
                  <c:v>48000</c:v>
                </c:pt>
                <c:pt idx="49" formatCode="General">
                  <c:v>49000</c:v>
                </c:pt>
                <c:pt idx="50" formatCode="General">
                  <c:v>50000</c:v>
                </c:pt>
                <c:pt idx="51" formatCode="General">
                  <c:v>51000</c:v>
                </c:pt>
                <c:pt idx="52" formatCode="General">
                  <c:v>52000</c:v>
                </c:pt>
                <c:pt idx="53" formatCode="General">
                  <c:v>53000</c:v>
                </c:pt>
                <c:pt idx="54" formatCode="General">
                  <c:v>54000</c:v>
                </c:pt>
                <c:pt idx="55" formatCode="General">
                  <c:v>55000</c:v>
                </c:pt>
                <c:pt idx="56" formatCode="General">
                  <c:v>56000</c:v>
                </c:pt>
                <c:pt idx="57" formatCode="General">
                  <c:v>57000</c:v>
                </c:pt>
                <c:pt idx="58" formatCode="General">
                  <c:v>58000</c:v>
                </c:pt>
                <c:pt idx="59" formatCode="General">
                  <c:v>59000</c:v>
                </c:pt>
                <c:pt idx="60" formatCode="General">
                  <c:v>60000</c:v>
                </c:pt>
                <c:pt idx="61" formatCode="General">
                  <c:v>61000</c:v>
                </c:pt>
                <c:pt idx="62" formatCode="General">
                  <c:v>62000</c:v>
                </c:pt>
                <c:pt idx="63" formatCode="General">
                  <c:v>63000</c:v>
                </c:pt>
                <c:pt idx="64" formatCode="General">
                  <c:v>64000</c:v>
                </c:pt>
                <c:pt idx="65" formatCode="General">
                  <c:v>65000</c:v>
                </c:pt>
                <c:pt idx="66" formatCode="General">
                  <c:v>66000</c:v>
                </c:pt>
                <c:pt idx="67" formatCode="General">
                  <c:v>67000</c:v>
                </c:pt>
                <c:pt idx="68" formatCode="General">
                  <c:v>68000</c:v>
                </c:pt>
                <c:pt idx="69" formatCode="General">
                  <c:v>69000</c:v>
                </c:pt>
                <c:pt idx="70" formatCode="General">
                  <c:v>70000</c:v>
                </c:pt>
                <c:pt idx="71" formatCode="General">
                  <c:v>71000</c:v>
                </c:pt>
                <c:pt idx="72" formatCode="General">
                  <c:v>72000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GraphIR!$C$34:$CJ$34</c15:sqref>
                  </c15:fullRef>
                </c:ext>
              </c:extLst>
              <c:f>GraphIR!$C$34:$BW$34</c:f>
              <c:numCache>
                <c:formatCode>General</c:formatCode>
                <c:ptCount val="73"/>
                <c:pt idx="0" formatCode="_-* #\ ##0_-;\-* #\ ##0_-;_-* &quot;-&quot;??_-;_-@_-">
                  <c:v>6600</c:v>
                </c:pt>
                <c:pt idx="1">
                  <c:v>6600</c:v>
                </c:pt>
                <c:pt idx="2">
                  <c:v>6600</c:v>
                </c:pt>
                <c:pt idx="3">
                  <c:v>6600</c:v>
                </c:pt>
                <c:pt idx="4">
                  <c:v>6600</c:v>
                </c:pt>
                <c:pt idx="5">
                  <c:v>6600</c:v>
                </c:pt>
                <c:pt idx="6">
                  <c:v>6600</c:v>
                </c:pt>
                <c:pt idx="7">
                  <c:v>6600</c:v>
                </c:pt>
                <c:pt idx="8">
                  <c:v>6600</c:v>
                </c:pt>
                <c:pt idx="9">
                  <c:v>6600</c:v>
                </c:pt>
                <c:pt idx="10">
                  <c:v>6600</c:v>
                </c:pt>
                <c:pt idx="11">
                  <c:v>6600</c:v>
                </c:pt>
                <c:pt idx="12">
                  <c:v>6600</c:v>
                </c:pt>
                <c:pt idx="13">
                  <c:v>6600</c:v>
                </c:pt>
                <c:pt idx="14">
                  <c:v>6600</c:v>
                </c:pt>
                <c:pt idx="15">
                  <c:v>6600</c:v>
                </c:pt>
                <c:pt idx="16">
                  <c:v>6600</c:v>
                </c:pt>
                <c:pt idx="17">
                  <c:v>6600</c:v>
                </c:pt>
                <c:pt idx="18">
                  <c:v>6600</c:v>
                </c:pt>
                <c:pt idx="19">
                  <c:v>6600</c:v>
                </c:pt>
                <c:pt idx="20">
                  <c:v>6600</c:v>
                </c:pt>
                <c:pt idx="21">
                  <c:v>6600</c:v>
                </c:pt>
                <c:pt idx="22">
                  <c:v>6600</c:v>
                </c:pt>
                <c:pt idx="23">
                  <c:v>6600</c:v>
                </c:pt>
                <c:pt idx="24">
                  <c:v>6600</c:v>
                </c:pt>
                <c:pt idx="25">
                  <c:v>6600</c:v>
                </c:pt>
                <c:pt idx="26">
                  <c:v>6600</c:v>
                </c:pt>
                <c:pt idx="27">
                  <c:v>6600</c:v>
                </c:pt>
                <c:pt idx="28">
                  <c:v>6600</c:v>
                </c:pt>
                <c:pt idx="29">
                  <c:v>6600</c:v>
                </c:pt>
                <c:pt idx="30">
                  <c:v>6600</c:v>
                </c:pt>
                <c:pt idx="31">
                  <c:v>6600</c:v>
                </c:pt>
                <c:pt idx="32">
                  <c:v>6600</c:v>
                </c:pt>
                <c:pt idx="33">
                  <c:v>6600</c:v>
                </c:pt>
                <c:pt idx="34">
                  <c:v>6600</c:v>
                </c:pt>
                <c:pt idx="35">
                  <c:v>6600</c:v>
                </c:pt>
                <c:pt idx="36">
                  <c:v>6600</c:v>
                </c:pt>
                <c:pt idx="37">
                  <c:v>6600</c:v>
                </c:pt>
                <c:pt idx="38">
                  <c:v>6600</c:v>
                </c:pt>
                <c:pt idx="39">
                  <c:v>6600</c:v>
                </c:pt>
                <c:pt idx="40">
                  <c:v>6600</c:v>
                </c:pt>
                <c:pt idx="41">
                  <c:v>6600</c:v>
                </c:pt>
                <c:pt idx="42">
                  <c:v>6600</c:v>
                </c:pt>
                <c:pt idx="43">
                  <c:v>6600</c:v>
                </c:pt>
                <c:pt idx="44">
                  <c:v>6600</c:v>
                </c:pt>
                <c:pt idx="45">
                  <c:v>6600</c:v>
                </c:pt>
                <c:pt idx="46">
                  <c:v>6600</c:v>
                </c:pt>
                <c:pt idx="47">
                  <c:v>6600</c:v>
                </c:pt>
                <c:pt idx="48">
                  <c:v>6600</c:v>
                </c:pt>
                <c:pt idx="49">
                  <c:v>6600</c:v>
                </c:pt>
                <c:pt idx="50">
                  <c:v>6600</c:v>
                </c:pt>
                <c:pt idx="51">
                  <c:v>6600</c:v>
                </c:pt>
                <c:pt idx="52">
                  <c:v>6600</c:v>
                </c:pt>
                <c:pt idx="53">
                  <c:v>6600</c:v>
                </c:pt>
                <c:pt idx="54">
                  <c:v>6600</c:v>
                </c:pt>
                <c:pt idx="55">
                  <c:v>6600</c:v>
                </c:pt>
                <c:pt idx="56">
                  <c:v>6600</c:v>
                </c:pt>
                <c:pt idx="57">
                  <c:v>6600</c:v>
                </c:pt>
                <c:pt idx="58">
                  <c:v>6600</c:v>
                </c:pt>
                <c:pt idx="59">
                  <c:v>6600</c:v>
                </c:pt>
                <c:pt idx="60">
                  <c:v>6600</c:v>
                </c:pt>
                <c:pt idx="61">
                  <c:v>6600</c:v>
                </c:pt>
                <c:pt idx="62">
                  <c:v>6600</c:v>
                </c:pt>
                <c:pt idx="63">
                  <c:v>6600</c:v>
                </c:pt>
                <c:pt idx="64">
                  <c:v>6600</c:v>
                </c:pt>
                <c:pt idx="65">
                  <c:v>6600</c:v>
                </c:pt>
                <c:pt idx="66">
                  <c:v>6600</c:v>
                </c:pt>
                <c:pt idx="67">
                  <c:v>6600</c:v>
                </c:pt>
                <c:pt idx="68">
                  <c:v>6600</c:v>
                </c:pt>
                <c:pt idx="69">
                  <c:v>6600</c:v>
                </c:pt>
                <c:pt idx="70">
                  <c:v>6600</c:v>
                </c:pt>
                <c:pt idx="71">
                  <c:v>6600</c:v>
                </c:pt>
                <c:pt idx="72">
                  <c:v>6600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EC-49E2-827D-D2F4DDBF9DBA}"/>
            </c:ext>
          </c:extLst>
        </c:ser>
        <c:ser>
          <c:idx val="2"/>
          <c:order val="2"/>
          <c:tx>
            <c:strRef>
              <c:f>GraphIR!$B$36</c:f>
              <c:strCache>
                <c:ptCount val="1"/>
                <c:pt idx="0">
                  <c:v>Impôt brut à payer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GraphIR!$C$33:$CJ$33</c15:sqref>
                  </c15:fullRef>
                </c:ext>
              </c:extLst>
              <c:f>GraphIR!$C$33:$BW$33</c:f>
              <c:numCache>
                <c:formatCode>_-* #\ ##0_-;\-* #\ ##0_-;_-* "-"??_-;_-@_-</c:formatCode>
                <c:ptCount val="73"/>
                <c:pt idx="0">
                  <c:v>0</c:v>
                </c:pt>
                <c:pt idx="1">
                  <c:v>1000</c:v>
                </c:pt>
                <c:pt idx="2">
                  <c:v>2000</c:v>
                </c:pt>
                <c:pt idx="3">
                  <c:v>3000</c:v>
                </c:pt>
                <c:pt idx="4">
                  <c:v>4000</c:v>
                </c:pt>
                <c:pt idx="5">
                  <c:v>5000</c:v>
                </c:pt>
                <c:pt idx="6">
                  <c:v>6000</c:v>
                </c:pt>
                <c:pt idx="7">
                  <c:v>7000</c:v>
                </c:pt>
                <c:pt idx="8">
                  <c:v>8000</c:v>
                </c:pt>
                <c:pt idx="9" formatCode="General">
                  <c:v>9000</c:v>
                </c:pt>
                <c:pt idx="10" formatCode="General">
                  <c:v>10000</c:v>
                </c:pt>
                <c:pt idx="11" formatCode="General">
                  <c:v>11000</c:v>
                </c:pt>
                <c:pt idx="12" formatCode="General">
                  <c:v>12000</c:v>
                </c:pt>
                <c:pt idx="13" formatCode="General">
                  <c:v>13000</c:v>
                </c:pt>
                <c:pt idx="14" formatCode="General">
                  <c:v>14000</c:v>
                </c:pt>
                <c:pt idx="15" formatCode="General">
                  <c:v>15000</c:v>
                </c:pt>
                <c:pt idx="16" formatCode="General">
                  <c:v>16000</c:v>
                </c:pt>
                <c:pt idx="17" formatCode="General">
                  <c:v>17000</c:v>
                </c:pt>
                <c:pt idx="18" formatCode="General">
                  <c:v>18000</c:v>
                </c:pt>
                <c:pt idx="19" formatCode="General">
                  <c:v>19000</c:v>
                </c:pt>
                <c:pt idx="20" formatCode="General">
                  <c:v>20000</c:v>
                </c:pt>
                <c:pt idx="21" formatCode="General">
                  <c:v>21000</c:v>
                </c:pt>
                <c:pt idx="22" formatCode="General">
                  <c:v>22000</c:v>
                </c:pt>
                <c:pt idx="23" formatCode="General">
                  <c:v>23000</c:v>
                </c:pt>
                <c:pt idx="24" formatCode="General">
                  <c:v>24000</c:v>
                </c:pt>
                <c:pt idx="25" formatCode="General">
                  <c:v>25000</c:v>
                </c:pt>
                <c:pt idx="26" formatCode="General">
                  <c:v>26000</c:v>
                </c:pt>
                <c:pt idx="27" formatCode="General">
                  <c:v>27000</c:v>
                </c:pt>
                <c:pt idx="28" formatCode="General">
                  <c:v>28000</c:v>
                </c:pt>
                <c:pt idx="29" formatCode="General">
                  <c:v>29000</c:v>
                </c:pt>
                <c:pt idx="30" formatCode="General">
                  <c:v>30000</c:v>
                </c:pt>
                <c:pt idx="31" formatCode="General">
                  <c:v>31000</c:v>
                </c:pt>
                <c:pt idx="32" formatCode="General">
                  <c:v>32000</c:v>
                </c:pt>
                <c:pt idx="33" formatCode="General">
                  <c:v>33000</c:v>
                </c:pt>
                <c:pt idx="34" formatCode="General">
                  <c:v>34000</c:v>
                </c:pt>
                <c:pt idx="35" formatCode="General">
                  <c:v>35000</c:v>
                </c:pt>
                <c:pt idx="36" formatCode="General">
                  <c:v>36000</c:v>
                </c:pt>
                <c:pt idx="37" formatCode="General">
                  <c:v>37000</c:v>
                </c:pt>
                <c:pt idx="38" formatCode="General">
                  <c:v>38000</c:v>
                </c:pt>
                <c:pt idx="39" formatCode="General">
                  <c:v>39000</c:v>
                </c:pt>
                <c:pt idx="40" formatCode="General">
                  <c:v>40000</c:v>
                </c:pt>
                <c:pt idx="41" formatCode="General">
                  <c:v>41000</c:v>
                </c:pt>
                <c:pt idx="42" formatCode="General">
                  <c:v>42000</c:v>
                </c:pt>
                <c:pt idx="43" formatCode="General">
                  <c:v>43000</c:v>
                </c:pt>
                <c:pt idx="44" formatCode="General">
                  <c:v>44000</c:v>
                </c:pt>
                <c:pt idx="45" formatCode="General">
                  <c:v>45000</c:v>
                </c:pt>
                <c:pt idx="46" formatCode="General">
                  <c:v>46000</c:v>
                </c:pt>
                <c:pt idx="47" formatCode="General">
                  <c:v>47000</c:v>
                </c:pt>
                <c:pt idx="48" formatCode="General">
                  <c:v>48000</c:v>
                </c:pt>
                <c:pt idx="49" formatCode="General">
                  <c:v>49000</c:v>
                </c:pt>
                <c:pt idx="50" formatCode="General">
                  <c:v>50000</c:v>
                </c:pt>
                <c:pt idx="51" formatCode="General">
                  <c:v>51000</c:v>
                </c:pt>
                <c:pt idx="52" formatCode="General">
                  <c:v>52000</c:v>
                </c:pt>
                <c:pt idx="53" formatCode="General">
                  <c:v>53000</c:v>
                </c:pt>
                <c:pt idx="54" formatCode="General">
                  <c:v>54000</c:v>
                </c:pt>
                <c:pt idx="55" formatCode="General">
                  <c:v>55000</c:v>
                </c:pt>
                <c:pt idx="56" formatCode="General">
                  <c:v>56000</c:v>
                </c:pt>
                <c:pt idx="57" formatCode="General">
                  <c:v>57000</c:v>
                </c:pt>
                <c:pt idx="58" formatCode="General">
                  <c:v>58000</c:v>
                </c:pt>
                <c:pt idx="59" formatCode="General">
                  <c:v>59000</c:v>
                </c:pt>
                <c:pt idx="60" formatCode="General">
                  <c:v>60000</c:v>
                </c:pt>
                <c:pt idx="61" formatCode="General">
                  <c:v>61000</c:v>
                </c:pt>
                <c:pt idx="62" formatCode="General">
                  <c:v>62000</c:v>
                </c:pt>
                <c:pt idx="63" formatCode="General">
                  <c:v>63000</c:v>
                </c:pt>
                <c:pt idx="64" formatCode="General">
                  <c:v>64000</c:v>
                </c:pt>
                <c:pt idx="65" formatCode="General">
                  <c:v>65000</c:v>
                </c:pt>
                <c:pt idx="66" formatCode="General">
                  <c:v>66000</c:v>
                </c:pt>
                <c:pt idx="67" formatCode="General">
                  <c:v>67000</c:v>
                </c:pt>
                <c:pt idx="68" formatCode="General">
                  <c:v>68000</c:v>
                </c:pt>
                <c:pt idx="69" formatCode="General">
                  <c:v>69000</c:v>
                </c:pt>
                <c:pt idx="70" formatCode="General">
                  <c:v>70000</c:v>
                </c:pt>
                <c:pt idx="71" formatCode="General">
                  <c:v>71000</c:v>
                </c:pt>
                <c:pt idx="72" formatCode="General">
                  <c:v>72000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GraphIR!$C$36:$CJ$36</c15:sqref>
                  </c15:fullRef>
                </c:ext>
              </c:extLst>
              <c:f>GraphIR!$C$36:$BW$36</c:f>
              <c:numCache>
                <c:formatCode>General</c:formatCode>
                <c:ptCount val="73"/>
                <c:pt idx="0">
                  <c:v>0</c:v>
                </c:pt>
                <c:pt idx="1">
                  <c:v>-230</c:v>
                </c:pt>
                <c:pt idx="2">
                  <c:v>-460</c:v>
                </c:pt>
                <c:pt idx="3">
                  <c:v>-690</c:v>
                </c:pt>
                <c:pt idx="4">
                  <c:v>-920</c:v>
                </c:pt>
                <c:pt idx="5">
                  <c:v>-1150</c:v>
                </c:pt>
                <c:pt idx="6">
                  <c:v>-1380</c:v>
                </c:pt>
                <c:pt idx="7">
                  <c:v>-1610</c:v>
                </c:pt>
                <c:pt idx="8">
                  <c:v>-1840</c:v>
                </c:pt>
                <c:pt idx="9">
                  <c:v>-2070</c:v>
                </c:pt>
                <c:pt idx="10">
                  <c:v>-2300</c:v>
                </c:pt>
                <c:pt idx="11">
                  <c:v>-2530</c:v>
                </c:pt>
                <c:pt idx="12">
                  <c:v>-2760</c:v>
                </c:pt>
                <c:pt idx="13">
                  <c:v>-2990</c:v>
                </c:pt>
                <c:pt idx="14">
                  <c:v>-3220</c:v>
                </c:pt>
                <c:pt idx="15">
                  <c:v>-3450</c:v>
                </c:pt>
                <c:pt idx="16">
                  <c:v>-3680</c:v>
                </c:pt>
                <c:pt idx="17">
                  <c:v>-3910</c:v>
                </c:pt>
                <c:pt idx="18">
                  <c:v>-4140</c:v>
                </c:pt>
                <c:pt idx="19">
                  <c:v>-4370</c:v>
                </c:pt>
                <c:pt idx="20">
                  <c:v>-4600</c:v>
                </c:pt>
                <c:pt idx="21">
                  <c:v>-4830</c:v>
                </c:pt>
                <c:pt idx="22">
                  <c:v>-5060</c:v>
                </c:pt>
                <c:pt idx="23">
                  <c:v>-5290</c:v>
                </c:pt>
                <c:pt idx="24">
                  <c:v>-5520</c:v>
                </c:pt>
                <c:pt idx="25">
                  <c:v>-5750</c:v>
                </c:pt>
                <c:pt idx="26">
                  <c:v>-5980</c:v>
                </c:pt>
                <c:pt idx="27">
                  <c:v>-6210</c:v>
                </c:pt>
                <c:pt idx="28">
                  <c:v>-6440</c:v>
                </c:pt>
                <c:pt idx="29">
                  <c:v>-6670</c:v>
                </c:pt>
                <c:pt idx="30">
                  <c:v>-6900</c:v>
                </c:pt>
                <c:pt idx="31">
                  <c:v>-7130</c:v>
                </c:pt>
                <c:pt idx="32">
                  <c:v>-7360</c:v>
                </c:pt>
                <c:pt idx="33">
                  <c:v>-7590</c:v>
                </c:pt>
                <c:pt idx="34">
                  <c:v>-7820</c:v>
                </c:pt>
                <c:pt idx="35">
                  <c:v>-8050</c:v>
                </c:pt>
                <c:pt idx="36">
                  <c:v>-8280</c:v>
                </c:pt>
                <c:pt idx="37">
                  <c:v>-8510</c:v>
                </c:pt>
                <c:pt idx="38">
                  <c:v>-8740</c:v>
                </c:pt>
                <c:pt idx="39">
                  <c:v>-8970</c:v>
                </c:pt>
                <c:pt idx="40">
                  <c:v>-9200</c:v>
                </c:pt>
                <c:pt idx="41">
                  <c:v>-9430</c:v>
                </c:pt>
                <c:pt idx="42">
                  <c:v>-9660</c:v>
                </c:pt>
                <c:pt idx="43">
                  <c:v>-9890</c:v>
                </c:pt>
                <c:pt idx="44">
                  <c:v>-10120</c:v>
                </c:pt>
                <c:pt idx="45">
                  <c:v>-10350</c:v>
                </c:pt>
                <c:pt idx="46">
                  <c:v>-10580</c:v>
                </c:pt>
                <c:pt idx="47">
                  <c:v>-10810</c:v>
                </c:pt>
                <c:pt idx="48">
                  <c:v>-11040</c:v>
                </c:pt>
                <c:pt idx="49">
                  <c:v>-11270</c:v>
                </c:pt>
                <c:pt idx="50">
                  <c:v>-11500</c:v>
                </c:pt>
                <c:pt idx="51">
                  <c:v>-11730</c:v>
                </c:pt>
                <c:pt idx="52">
                  <c:v>-11960</c:v>
                </c:pt>
                <c:pt idx="53">
                  <c:v>-12190</c:v>
                </c:pt>
                <c:pt idx="54">
                  <c:v>-12420</c:v>
                </c:pt>
                <c:pt idx="55">
                  <c:v>-12650</c:v>
                </c:pt>
                <c:pt idx="56">
                  <c:v>-12880</c:v>
                </c:pt>
                <c:pt idx="57">
                  <c:v>-13110</c:v>
                </c:pt>
                <c:pt idx="58">
                  <c:v>-13340</c:v>
                </c:pt>
                <c:pt idx="59">
                  <c:v>-13570</c:v>
                </c:pt>
                <c:pt idx="60">
                  <c:v>-13800</c:v>
                </c:pt>
                <c:pt idx="61">
                  <c:v>-14030</c:v>
                </c:pt>
                <c:pt idx="62">
                  <c:v>-14260</c:v>
                </c:pt>
                <c:pt idx="63">
                  <c:v>-14490</c:v>
                </c:pt>
                <c:pt idx="64">
                  <c:v>-14720</c:v>
                </c:pt>
                <c:pt idx="65">
                  <c:v>-14950</c:v>
                </c:pt>
                <c:pt idx="66">
                  <c:v>-15180</c:v>
                </c:pt>
                <c:pt idx="67">
                  <c:v>-15410</c:v>
                </c:pt>
                <c:pt idx="68">
                  <c:v>-15640</c:v>
                </c:pt>
                <c:pt idx="69">
                  <c:v>-15870</c:v>
                </c:pt>
                <c:pt idx="70">
                  <c:v>-16100</c:v>
                </c:pt>
                <c:pt idx="71">
                  <c:v>-16330</c:v>
                </c:pt>
                <c:pt idx="72">
                  <c:v>-16560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EC-49E2-827D-D2F4DDBF9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4280448"/>
        <c:axId val="904297248"/>
      </c:areaChart>
      <c:lineChart>
        <c:grouping val="standard"/>
        <c:varyColors val="0"/>
        <c:ser>
          <c:idx val="5"/>
          <c:order val="4"/>
          <c:tx>
            <c:strRef>
              <c:f>GraphIR!$B$38</c:f>
              <c:strCache>
                <c:ptCount val="1"/>
                <c:pt idx="0">
                  <c:v>Versement net de / à l'administration </c:v>
                </c:pt>
              </c:strCache>
            </c:strRef>
          </c:tx>
          <c:spPr>
            <a:ln w="31750" cap="rnd">
              <a:solidFill>
                <a:schemeClr val="tx2">
                  <a:lumMod val="20000"/>
                  <a:lumOff val="8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GraphIR!$C$33:$CJ$33</c15:sqref>
                  </c15:fullRef>
                </c:ext>
              </c:extLst>
              <c:f>GraphIR!$C$33:$BW$33</c:f>
              <c:numCache>
                <c:formatCode>_-* #\ ##0_-;\-* #\ ##0_-;_-* "-"??_-;_-@_-</c:formatCode>
                <c:ptCount val="73"/>
                <c:pt idx="0">
                  <c:v>0</c:v>
                </c:pt>
                <c:pt idx="1">
                  <c:v>1000</c:v>
                </c:pt>
                <c:pt idx="2">
                  <c:v>2000</c:v>
                </c:pt>
                <c:pt idx="3">
                  <c:v>3000</c:v>
                </c:pt>
                <c:pt idx="4">
                  <c:v>4000</c:v>
                </c:pt>
                <c:pt idx="5">
                  <c:v>5000</c:v>
                </c:pt>
                <c:pt idx="6">
                  <c:v>6000</c:v>
                </c:pt>
                <c:pt idx="7">
                  <c:v>7000</c:v>
                </c:pt>
                <c:pt idx="8">
                  <c:v>8000</c:v>
                </c:pt>
                <c:pt idx="9" formatCode="General">
                  <c:v>9000</c:v>
                </c:pt>
                <c:pt idx="10" formatCode="General">
                  <c:v>10000</c:v>
                </c:pt>
                <c:pt idx="11" formatCode="General">
                  <c:v>11000</c:v>
                </c:pt>
                <c:pt idx="12" formatCode="General">
                  <c:v>12000</c:v>
                </c:pt>
                <c:pt idx="13" formatCode="General">
                  <c:v>13000</c:v>
                </c:pt>
                <c:pt idx="14" formatCode="General">
                  <c:v>14000</c:v>
                </c:pt>
                <c:pt idx="15" formatCode="General">
                  <c:v>15000</c:v>
                </c:pt>
                <c:pt idx="16" formatCode="General">
                  <c:v>16000</c:v>
                </c:pt>
                <c:pt idx="17" formatCode="General">
                  <c:v>17000</c:v>
                </c:pt>
                <c:pt idx="18" formatCode="General">
                  <c:v>18000</c:v>
                </c:pt>
                <c:pt idx="19" formatCode="General">
                  <c:v>19000</c:v>
                </c:pt>
                <c:pt idx="20" formatCode="General">
                  <c:v>20000</c:v>
                </c:pt>
                <c:pt idx="21" formatCode="General">
                  <c:v>21000</c:v>
                </c:pt>
                <c:pt idx="22" formatCode="General">
                  <c:v>22000</c:v>
                </c:pt>
                <c:pt idx="23" formatCode="General">
                  <c:v>23000</c:v>
                </c:pt>
                <c:pt idx="24" formatCode="General">
                  <c:v>24000</c:v>
                </c:pt>
                <c:pt idx="25" formatCode="General">
                  <c:v>25000</c:v>
                </c:pt>
                <c:pt idx="26" formatCode="General">
                  <c:v>26000</c:v>
                </c:pt>
                <c:pt idx="27" formatCode="General">
                  <c:v>27000</c:v>
                </c:pt>
                <c:pt idx="28" formatCode="General">
                  <c:v>28000</c:v>
                </c:pt>
                <c:pt idx="29" formatCode="General">
                  <c:v>29000</c:v>
                </c:pt>
                <c:pt idx="30" formatCode="General">
                  <c:v>30000</c:v>
                </c:pt>
                <c:pt idx="31" formatCode="General">
                  <c:v>31000</c:v>
                </c:pt>
                <c:pt idx="32" formatCode="General">
                  <c:v>32000</c:v>
                </c:pt>
                <c:pt idx="33" formatCode="General">
                  <c:v>33000</c:v>
                </c:pt>
                <c:pt idx="34" formatCode="General">
                  <c:v>34000</c:v>
                </c:pt>
                <c:pt idx="35" formatCode="General">
                  <c:v>35000</c:v>
                </c:pt>
                <c:pt idx="36" formatCode="General">
                  <c:v>36000</c:v>
                </c:pt>
                <c:pt idx="37" formatCode="General">
                  <c:v>37000</c:v>
                </c:pt>
                <c:pt idx="38" formatCode="General">
                  <c:v>38000</c:v>
                </c:pt>
                <c:pt idx="39" formatCode="General">
                  <c:v>39000</c:v>
                </c:pt>
                <c:pt idx="40" formatCode="General">
                  <c:v>40000</c:v>
                </c:pt>
                <c:pt idx="41" formatCode="General">
                  <c:v>41000</c:v>
                </c:pt>
                <c:pt idx="42" formatCode="General">
                  <c:v>42000</c:v>
                </c:pt>
                <c:pt idx="43" formatCode="General">
                  <c:v>43000</c:v>
                </c:pt>
                <c:pt idx="44" formatCode="General">
                  <c:v>44000</c:v>
                </c:pt>
                <c:pt idx="45" formatCode="General">
                  <c:v>45000</c:v>
                </c:pt>
                <c:pt idx="46" formatCode="General">
                  <c:v>46000</c:v>
                </c:pt>
                <c:pt idx="47" formatCode="General">
                  <c:v>47000</c:v>
                </c:pt>
                <c:pt idx="48" formatCode="General">
                  <c:v>48000</c:v>
                </c:pt>
                <c:pt idx="49" formatCode="General">
                  <c:v>49000</c:v>
                </c:pt>
                <c:pt idx="50" formatCode="General">
                  <c:v>50000</c:v>
                </c:pt>
                <c:pt idx="51" formatCode="General">
                  <c:v>51000</c:v>
                </c:pt>
                <c:pt idx="52" formatCode="General">
                  <c:v>52000</c:v>
                </c:pt>
                <c:pt idx="53" formatCode="General">
                  <c:v>53000</c:v>
                </c:pt>
                <c:pt idx="54" formatCode="General">
                  <c:v>54000</c:v>
                </c:pt>
                <c:pt idx="55" formatCode="General">
                  <c:v>55000</c:v>
                </c:pt>
                <c:pt idx="56" formatCode="General">
                  <c:v>56000</c:v>
                </c:pt>
                <c:pt idx="57" formatCode="General">
                  <c:v>57000</c:v>
                </c:pt>
                <c:pt idx="58" formatCode="General">
                  <c:v>58000</c:v>
                </c:pt>
                <c:pt idx="59" formatCode="General">
                  <c:v>59000</c:v>
                </c:pt>
                <c:pt idx="60" formatCode="General">
                  <c:v>60000</c:v>
                </c:pt>
                <c:pt idx="61" formatCode="General">
                  <c:v>61000</c:v>
                </c:pt>
                <c:pt idx="62" formatCode="General">
                  <c:v>62000</c:v>
                </c:pt>
                <c:pt idx="63" formatCode="General">
                  <c:v>63000</c:v>
                </c:pt>
                <c:pt idx="64" formatCode="General">
                  <c:v>64000</c:v>
                </c:pt>
                <c:pt idx="65" formatCode="General">
                  <c:v>65000</c:v>
                </c:pt>
                <c:pt idx="66" formatCode="General">
                  <c:v>66000</c:v>
                </c:pt>
                <c:pt idx="67" formatCode="General">
                  <c:v>67000</c:v>
                </c:pt>
                <c:pt idx="68" formatCode="General">
                  <c:v>68000</c:v>
                </c:pt>
                <c:pt idx="69" formatCode="General">
                  <c:v>69000</c:v>
                </c:pt>
                <c:pt idx="70" formatCode="General">
                  <c:v>70000</c:v>
                </c:pt>
                <c:pt idx="71" formatCode="General">
                  <c:v>71000</c:v>
                </c:pt>
                <c:pt idx="72" formatCode="General">
                  <c:v>72000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GraphIR!$C$38:$CJ$38</c15:sqref>
                  </c15:fullRef>
                </c:ext>
              </c:extLst>
              <c:f>GraphIR!$C$38:$BW$38</c:f>
              <c:numCache>
                <c:formatCode>_-* #\ ##0_-;\-* #\ ##0_-;_-* "-"??_-;_-@_-</c:formatCode>
                <c:ptCount val="73"/>
                <c:pt idx="0">
                  <c:v>6600</c:v>
                </c:pt>
                <c:pt idx="1">
                  <c:v>6370</c:v>
                </c:pt>
                <c:pt idx="2">
                  <c:v>6140</c:v>
                </c:pt>
                <c:pt idx="3">
                  <c:v>5910</c:v>
                </c:pt>
                <c:pt idx="4">
                  <c:v>5680</c:v>
                </c:pt>
                <c:pt idx="5">
                  <c:v>5450</c:v>
                </c:pt>
                <c:pt idx="6">
                  <c:v>5220</c:v>
                </c:pt>
                <c:pt idx="7">
                  <c:v>4990</c:v>
                </c:pt>
                <c:pt idx="8">
                  <c:v>4760</c:v>
                </c:pt>
                <c:pt idx="9">
                  <c:v>4530</c:v>
                </c:pt>
                <c:pt idx="10">
                  <c:v>4300</c:v>
                </c:pt>
                <c:pt idx="11">
                  <c:v>4070</c:v>
                </c:pt>
                <c:pt idx="12">
                  <c:v>3840</c:v>
                </c:pt>
                <c:pt idx="13">
                  <c:v>3610</c:v>
                </c:pt>
                <c:pt idx="14">
                  <c:v>3380</c:v>
                </c:pt>
                <c:pt idx="15">
                  <c:v>3150</c:v>
                </c:pt>
                <c:pt idx="16">
                  <c:v>2920</c:v>
                </c:pt>
                <c:pt idx="17">
                  <c:v>2690</c:v>
                </c:pt>
                <c:pt idx="18">
                  <c:v>2460</c:v>
                </c:pt>
                <c:pt idx="19">
                  <c:v>2230</c:v>
                </c:pt>
                <c:pt idx="20">
                  <c:v>2000</c:v>
                </c:pt>
                <c:pt idx="21">
                  <c:v>1770</c:v>
                </c:pt>
                <c:pt idx="22">
                  <c:v>1540</c:v>
                </c:pt>
                <c:pt idx="23">
                  <c:v>1310</c:v>
                </c:pt>
                <c:pt idx="24">
                  <c:v>1080</c:v>
                </c:pt>
                <c:pt idx="25">
                  <c:v>850</c:v>
                </c:pt>
                <c:pt idx="26">
                  <c:v>620</c:v>
                </c:pt>
                <c:pt idx="27">
                  <c:v>390</c:v>
                </c:pt>
                <c:pt idx="28">
                  <c:v>160</c:v>
                </c:pt>
                <c:pt idx="29">
                  <c:v>-70</c:v>
                </c:pt>
                <c:pt idx="30">
                  <c:v>-300</c:v>
                </c:pt>
                <c:pt idx="31">
                  <c:v>-530</c:v>
                </c:pt>
                <c:pt idx="32">
                  <c:v>-760</c:v>
                </c:pt>
                <c:pt idx="33">
                  <c:v>-990</c:v>
                </c:pt>
                <c:pt idx="34">
                  <c:v>-1220</c:v>
                </c:pt>
                <c:pt idx="35">
                  <c:v>-1450</c:v>
                </c:pt>
                <c:pt idx="36">
                  <c:v>-1680</c:v>
                </c:pt>
                <c:pt idx="37">
                  <c:v>-1910</c:v>
                </c:pt>
                <c:pt idx="38">
                  <c:v>-2140</c:v>
                </c:pt>
                <c:pt idx="39">
                  <c:v>-2370</c:v>
                </c:pt>
                <c:pt idx="40">
                  <c:v>-2600</c:v>
                </c:pt>
                <c:pt idx="41">
                  <c:v>-2830</c:v>
                </c:pt>
                <c:pt idx="42">
                  <c:v>-3060</c:v>
                </c:pt>
                <c:pt idx="43">
                  <c:v>-3290</c:v>
                </c:pt>
                <c:pt idx="44">
                  <c:v>-3520</c:v>
                </c:pt>
                <c:pt idx="45">
                  <c:v>-3750</c:v>
                </c:pt>
                <c:pt idx="46">
                  <c:v>-3980</c:v>
                </c:pt>
                <c:pt idx="47">
                  <c:v>-4210</c:v>
                </c:pt>
                <c:pt idx="48">
                  <c:v>-4440</c:v>
                </c:pt>
                <c:pt idx="49">
                  <c:v>-4670</c:v>
                </c:pt>
                <c:pt idx="50">
                  <c:v>-4900</c:v>
                </c:pt>
                <c:pt idx="51">
                  <c:v>-5130</c:v>
                </c:pt>
                <c:pt idx="52">
                  <c:v>-5360</c:v>
                </c:pt>
                <c:pt idx="53">
                  <c:v>-5590</c:v>
                </c:pt>
                <c:pt idx="54">
                  <c:v>-5820</c:v>
                </c:pt>
                <c:pt idx="55">
                  <c:v>-6050</c:v>
                </c:pt>
                <c:pt idx="56">
                  <c:v>-6280</c:v>
                </c:pt>
                <c:pt idx="57">
                  <c:v>-6510</c:v>
                </c:pt>
                <c:pt idx="58">
                  <c:v>-6740</c:v>
                </c:pt>
                <c:pt idx="59">
                  <c:v>-6970</c:v>
                </c:pt>
                <c:pt idx="60">
                  <c:v>-7200</c:v>
                </c:pt>
                <c:pt idx="61">
                  <c:v>-7430</c:v>
                </c:pt>
                <c:pt idx="62">
                  <c:v>-7660</c:v>
                </c:pt>
                <c:pt idx="63">
                  <c:v>-7890</c:v>
                </c:pt>
                <c:pt idx="64">
                  <c:v>-8120</c:v>
                </c:pt>
                <c:pt idx="65">
                  <c:v>-8350</c:v>
                </c:pt>
                <c:pt idx="66">
                  <c:v>-8580</c:v>
                </c:pt>
                <c:pt idx="67">
                  <c:v>-8810</c:v>
                </c:pt>
                <c:pt idx="68">
                  <c:v>-9040</c:v>
                </c:pt>
                <c:pt idx="69">
                  <c:v>-9270</c:v>
                </c:pt>
                <c:pt idx="70">
                  <c:v>-9500</c:v>
                </c:pt>
                <c:pt idx="71">
                  <c:v>-9730</c:v>
                </c:pt>
                <c:pt idx="72">
                  <c:v>-9960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0EC-49E2-827D-D2F4DDBF9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280448"/>
        <c:axId val="904297248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GraphIR!$B$35</c15:sqref>
                        </c15:formulaRef>
                      </c:ext>
                    </c:extLst>
                    <c:strCache>
                      <c:ptCount val="1"/>
                      <c:pt idx="0">
                        <c:v>Revenu personnel imposable</c:v>
                      </c:pt>
                    </c:strCache>
                  </c:strRef>
                </c:tx>
                <c:spPr>
                  <a:ln w="25400" cap="rnd">
                    <a:solidFill>
                      <a:schemeClr val="tx2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ullRef>
                          <c15:sqref>GraphIR!$C$33:$CJ$33</c15:sqref>
                        </c15:fullRef>
                        <c15:formulaRef>
                          <c15:sqref>GraphIR!$C$33:$BW$33</c15:sqref>
                        </c15:formulaRef>
                      </c:ext>
                    </c:extLst>
                    <c:numCache>
                      <c:formatCode>_-* #\ ##0_-;\-* #\ ##0_-;_-* "-"??_-;_-@_-</c:formatCode>
                      <c:ptCount val="73"/>
                      <c:pt idx="0">
                        <c:v>0</c:v>
                      </c:pt>
                      <c:pt idx="1">
                        <c:v>1000</c:v>
                      </c:pt>
                      <c:pt idx="2">
                        <c:v>2000</c:v>
                      </c:pt>
                      <c:pt idx="3">
                        <c:v>3000</c:v>
                      </c:pt>
                      <c:pt idx="4">
                        <c:v>4000</c:v>
                      </c:pt>
                      <c:pt idx="5">
                        <c:v>5000</c:v>
                      </c:pt>
                      <c:pt idx="6">
                        <c:v>6000</c:v>
                      </c:pt>
                      <c:pt idx="7">
                        <c:v>7000</c:v>
                      </c:pt>
                      <c:pt idx="8">
                        <c:v>8000</c:v>
                      </c:pt>
                      <c:pt idx="9" formatCode="General">
                        <c:v>9000</c:v>
                      </c:pt>
                      <c:pt idx="10" formatCode="General">
                        <c:v>10000</c:v>
                      </c:pt>
                      <c:pt idx="11" formatCode="General">
                        <c:v>11000</c:v>
                      </c:pt>
                      <c:pt idx="12" formatCode="General">
                        <c:v>12000</c:v>
                      </c:pt>
                      <c:pt idx="13" formatCode="General">
                        <c:v>13000</c:v>
                      </c:pt>
                      <c:pt idx="14" formatCode="General">
                        <c:v>14000</c:v>
                      </c:pt>
                      <c:pt idx="15" formatCode="General">
                        <c:v>15000</c:v>
                      </c:pt>
                      <c:pt idx="16" formatCode="General">
                        <c:v>16000</c:v>
                      </c:pt>
                      <c:pt idx="17" formatCode="General">
                        <c:v>17000</c:v>
                      </c:pt>
                      <c:pt idx="18" formatCode="General">
                        <c:v>18000</c:v>
                      </c:pt>
                      <c:pt idx="19" formatCode="General">
                        <c:v>19000</c:v>
                      </c:pt>
                      <c:pt idx="20" formatCode="General">
                        <c:v>20000</c:v>
                      </c:pt>
                      <c:pt idx="21" formatCode="General">
                        <c:v>21000</c:v>
                      </c:pt>
                      <c:pt idx="22" formatCode="General">
                        <c:v>22000</c:v>
                      </c:pt>
                      <c:pt idx="23" formatCode="General">
                        <c:v>23000</c:v>
                      </c:pt>
                      <c:pt idx="24" formatCode="General">
                        <c:v>24000</c:v>
                      </c:pt>
                      <c:pt idx="25" formatCode="General">
                        <c:v>25000</c:v>
                      </c:pt>
                      <c:pt idx="26" formatCode="General">
                        <c:v>26000</c:v>
                      </c:pt>
                      <c:pt idx="27" formatCode="General">
                        <c:v>27000</c:v>
                      </c:pt>
                      <c:pt idx="28" formatCode="General">
                        <c:v>28000</c:v>
                      </c:pt>
                      <c:pt idx="29" formatCode="General">
                        <c:v>29000</c:v>
                      </c:pt>
                      <c:pt idx="30" formatCode="General">
                        <c:v>30000</c:v>
                      </c:pt>
                      <c:pt idx="31" formatCode="General">
                        <c:v>31000</c:v>
                      </c:pt>
                      <c:pt idx="32" formatCode="General">
                        <c:v>32000</c:v>
                      </c:pt>
                      <c:pt idx="33" formatCode="General">
                        <c:v>33000</c:v>
                      </c:pt>
                      <c:pt idx="34" formatCode="General">
                        <c:v>34000</c:v>
                      </c:pt>
                      <c:pt idx="35" formatCode="General">
                        <c:v>35000</c:v>
                      </c:pt>
                      <c:pt idx="36" formatCode="General">
                        <c:v>36000</c:v>
                      </c:pt>
                      <c:pt idx="37" formatCode="General">
                        <c:v>37000</c:v>
                      </c:pt>
                      <c:pt idx="38" formatCode="General">
                        <c:v>38000</c:v>
                      </c:pt>
                      <c:pt idx="39" formatCode="General">
                        <c:v>39000</c:v>
                      </c:pt>
                      <c:pt idx="40" formatCode="General">
                        <c:v>40000</c:v>
                      </c:pt>
                      <c:pt idx="41" formatCode="General">
                        <c:v>41000</c:v>
                      </c:pt>
                      <c:pt idx="42" formatCode="General">
                        <c:v>42000</c:v>
                      </c:pt>
                      <c:pt idx="43" formatCode="General">
                        <c:v>43000</c:v>
                      </c:pt>
                      <c:pt idx="44" formatCode="General">
                        <c:v>44000</c:v>
                      </c:pt>
                      <c:pt idx="45" formatCode="General">
                        <c:v>45000</c:v>
                      </c:pt>
                      <c:pt idx="46" formatCode="General">
                        <c:v>46000</c:v>
                      </c:pt>
                      <c:pt idx="47" formatCode="General">
                        <c:v>47000</c:v>
                      </c:pt>
                      <c:pt idx="48" formatCode="General">
                        <c:v>48000</c:v>
                      </c:pt>
                      <c:pt idx="49" formatCode="General">
                        <c:v>49000</c:v>
                      </c:pt>
                      <c:pt idx="50" formatCode="General">
                        <c:v>50000</c:v>
                      </c:pt>
                      <c:pt idx="51" formatCode="General">
                        <c:v>51000</c:v>
                      </c:pt>
                      <c:pt idx="52" formatCode="General">
                        <c:v>52000</c:v>
                      </c:pt>
                      <c:pt idx="53" formatCode="General">
                        <c:v>53000</c:v>
                      </c:pt>
                      <c:pt idx="54" formatCode="General">
                        <c:v>54000</c:v>
                      </c:pt>
                      <c:pt idx="55" formatCode="General">
                        <c:v>55000</c:v>
                      </c:pt>
                      <c:pt idx="56" formatCode="General">
                        <c:v>56000</c:v>
                      </c:pt>
                      <c:pt idx="57" formatCode="General">
                        <c:v>57000</c:v>
                      </c:pt>
                      <c:pt idx="58" formatCode="General">
                        <c:v>58000</c:v>
                      </c:pt>
                      <c:pt idx="59" formatCode="General">
                        <c:v>59000</c:v>
                      </c:pt>
                      <c:pt idx="60" formatCode="General">
                        <c:v>60000</c:v>
                      </c:pt>
                      <c:pt idx="61" formatCode="General">
                        <c:v>61000</c:v>
                      </c:pt>
                      <c:pt idx="62" formatCode="General">
                        <c:v>62000</c:v>
                      </c:pt>
                      <c:pt idx="63" formatCode="General">
                        <c:v>63000</c:v>
                      </c:pt>
                      <c:pt idx="64" formatCode="General">
                        <c:v>64000</c:v>
                      </c:pt>
                      <c:pt idx="65" formatCode="General">
                        <c:v>65000</c:v>
                      </c:pt>
                      <c:pt idx="66" formatCode="General">
                        <c:v>66000</c:v>
                      </c:pt>
                      <c:pt idx="67" formatCode="General">
                        <c:v>67000</c:v>
                      </c:pt>
                      <c:pt idx="68" formatCode="General">
                        <c:v>68000</c:v>
                      </c:pt>
                      <c:pt idx="69" formatCode="General">
                        <c:v>69000</c:v>
                      </c:pt>
                      <c:pt idx="70" formatCode="General">
                        <c:v>70000</c:v>
                      </c:pt>
                      <c:pt idx="71" formatCode="General">
                        <c:v>71000</c:v>
                      </c:pt>
                      <c:pt idx="72" formatCode="General">
                        <c:v>72000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GraphIR!$C$35:$CJ$35</c15:sqref>
                        </c15:fullRef>
                        <c15:formulaRef>
                          <c15:sqref>GraphIR!$C$35:$BW$35</c15:sqref>
                        </c15:formulaRef>
                      </c:ext>
                    </c:extLst>
                    <c:numCache>
                      <c:formatCode>General</c:formatCode>
                      <c:ptCount val="73"/>
                      <c:pt idx="0">
                        <c:v>0</c:v>
                      </c:pt>
                      <c:pt idx="1">
                        <c:v>1000</c:v>
                      </c:pt>
                      <c:pt idx="2">
                        <c:v>2000</c:v>
                      </c:pt>
                      <c:pt idx="3">
                        <c:v>3000</c:v>
                      </c:pt>
                      <c:pt idx="4">
                        <c:v>4000</c:v>
                      </c:pt>
                      <c:pt idx="5">
                        <c:v>5000</c:v>
                      </c:pt>
                      <c:pt idx="6">
                        <c:v>6000</c:v>
                      </c:pt>
                      <c:pt idx="7">
                        <c:v>7000</c:v>
                      </c:pt>
                      <c:pt idx="8">
                        <c:v>8000</c:v>
                      </c:pt>
                      <c:pt idx="9">
                        <c:v>9000</c:v>
                      </c:pt>
                      <c:pt idx="10">
                        <c:v>10000</c:v>
                      </c:pt>
                      <c:pt idx="11">
                        <c:v>11000</c:v>
                      </c:pt>
                      <c:pt idx="12">
                        <c:v>12000</c:v>
                      </c:pt>
                      <c:pt idx="13">
                        <c:v>13000</c:v>
                      </c:pt>
                      <c:pt idx="14">
                        <c:v>14000</c:v>
                      </c:pt>
                      <c:pt idx="15">
                        <c:v>15000</c:v>
                      </c:pt>
                      <c:pt idx="16">
                        <c:v>16000</c:v>
                      </c:pt>
                      <c:pt idx="17">
                        <c:v>17000</c:v>
                      </c:pt>
                      <c:pt idx="18">
                        <c:v>18000</c:v>
                      </c:pt>
                      <c:pt idx="19">
                        <c:v>19000</c:v>
                      </c:pt>
                      <c:pt idx="20">
                        <c:v>20000</c:v>
                      </c:pt>
                      <c:pt idx="21">
                        <c:v>21000</c:v>
                      </c:pt>
                      <c:pt idx="22">
                        <c:v>22000</c:v>
                      </c:pt>
                      <c:pt idx="23">
                        <c:v>23000</c:v>
                      </c:pt>
                      <c:pt idx="24">
                        <c:v>24000</c:v>
                      </c:pt>
                      <c:pt idx="25">
                        <c:v>25000</c:v>
                      </c:pt>
                      <c:pt idx="26">
                        <c:v>26000</c:v>
                      </c:pt>
                      <c:pt idx="27">
                        <c:v>27000</c:v>
                      </c:pt>
                      <c:pt idx="28">
                        <c:v>28000</c:v>
                      </c:pt>
                      <c:pt idx="29">
                        <c:v>29000</c:v>
                      </c:pt>
                      <c:pt idx="30">
                        <c:v>30000</c:v>
                      </c:pt>
                      <c:pt idx="31">
                        <c:v>31000</c:v>
                      </c:pt>
                      <c:pt idx="32">
                        <c:v>32000</c:v>
                      </c:pt>
                      <c:pt idx="33">
                        <c:v>33000</c:v>
                      </c:pt>
                      <c:pt idx="34">
                        <c:v>34000</c:v>
                      </c:pt>
                      <c:pt idx="35">
                        <c:v>35000</c:v>
                      </c:pt>
                      <c:pt idx="36">
                        <c:v>36000</c:v>
                      </c:pt>
                      <c:pt idx="37">
                        <c:v>37000</c:v>
                      </c:pt>
                      <c:pt idx="38">
                        <c:v>38000</c:v>
                      </c:pt>
                      <c:pt idx="39">
                        <c:v>39000</c:v>
                      </c:pt>
                      <c:pt idx="40">
                        <c:v>40000</c:v>
                      </c:pt>
                      <c:pt idx="41">
                        <c:v>41000</c:v>
                      </c:pt>
                      <c:pt idx="42">
                        <c:v>42000</c:v>
                      </c:pt>
                      <c:pt idx="43">
                        <c:v>43000</c:v>
                      </c:pt>
                      <c:pt idx="44">
                        <c:v>44000</c:v>
                      </c:pt>
                      <c:pt idx="45">
                        <c:v>45000</c:v>
                      </c:pt>
                      <c:pt idx="46">
                        <c:v>46000</c:v>
                      </c:pt>
                      <c:pt idx="47">
                        <c:v>47000</c:v>
                      </c:pt>
                      <c:pt idx="48">
                        <c:v>48000</c:v>
                      </c:pt>
                      <c:pt idx="49">
                        <c:v>49000</c:v>
                      </c:pt>
                      <c:pt idx="50">
                        <c:v>50000</c:v>
                      </c:pt>
                      <c:pt idx="51">
                        <c:v>51000</c:v>
                      </c:pt>
                      <c:pt idx="52">
                        <c:v>52000</c:v>
                      </c:pt>
                      <c:pt idx="53">
                        <c:v>53000</c:v>
                      </c:pt>
                      <c:pt idx="54">
                        <c:v>54000</c:v>
                      </c:pt>
                      <c:pt idx="55">
                        <c:v>55000</c:v>
                      </c:pt>
                      <c:pt idx="56">
                        <c:v>56000</c:v>
                      </c:pt>
                      <c:pt idx="57">
                        <c:v>57000</c:v>
                      </c:pt>
                      <c:pt idx="58">
                        <c:v>58000</c:v>
                      </c:pt>
                      <c:pt idx="59">
                        <c:v>59000</c:v>
                      </c:pt>
                      <c:pt idx="60">
                        <c:v>60000</c:v>
                      </c:pt>
                      <c:pt idx="61">
                        <c:v>61000</c:v>
                      </c:pt>
                      <c:pt idx="62">
                        <c:v>62000</c:v>
                      </c:pt>
                      <c:pt idx="63">
                        <c:v>63000</c:v>
                      </c:pt>
                      <c:pt idx="64">
                        <c:v>64000</c:v>
                      </c:pt>
                      <c:pt idx="65">
                        <c:v>65000</c:v>
                      </c:pt>
                      <c:pt idx="66">
                        <c:v>66000</c:v>
                      </c:pt>
                      <c:pt idx="67">
                        <c:v>67000</c:v>
                      </c:pt>
                      <c:pt idx="68">
                        <c:v>68000</c:v>
                      </c:pt>
                      <c:pt idx="69">
                        <c:v>69000</c:v>
                      </c:pt>
                      <c:pt idx="70">
                        <c:v>70000</c:v>
                      </c:pt>
                      <c:pt idx="71">
                        <c:v>71000</c:v>
                      </c:pt>
                      <c:pt idx="72">
                        <c:v>72000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30EC-49E2-827D-D2F4DDBF9DBA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GraphIR!$B$37</c15:sqref>
                        </c15:formulaRef>
                      </c:ext>
                    </c:extLst>
                    <c:strCache>
                      <c:ptCount val="1"/>
                      <c:pt idx="0">
                        <c:v>Revenu disponible net après impôt</c:v>
                      </c:pt>
                    </c:strCache>
                  </c:strRef>
                </c:tx>
                <c:spPr>
                  <a:ln w="25400" cap="rnd">
                    <a:solidFill>
                      <a:schemeClr val="tx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GraphIR!$C$33:$CJ$33</c15:sqref>
                        </c15:fullRef>
                        <c15:formulaRef>
                          <c15:sqref>GraphIR!$C$33:$BW$33</c15:sqref>
                        </c15:formulaRef>
                      </c:ext>
                    </c:extLst>
                    <c:numCache>
                      <c:formatCode>_-* #\ ##0_-;\-* #\ ##0_-;_-* "-"??_-;_-@_-</c:formatCode>
                      <c:ptCount val="73"/>
                      <c:pt idx="0">
                        <c:v>0</c:v>
                      </c:pt>
                      <c:pt idx="1">
                        <c:v>1000</c:v>
                      </c:pt>
                      <c:pt idx="2">
                        <c:v>2000</c:v>
                      </c:pt>
                      <c:pt idx="3">
                        <c:v>3000</c:v>
                      </c:pt>
                      <c:pt idx="4">
                        <c:v>4000</c:v>
                      </c:pt>
                      <c:pt idx="5">
                        <c:v>5000</c:v>
                      </c:pt>
                      <c:pt idx="6">
                        <c:v>6000</c:v>
                      </c:pt>
                      <c:pt idx="7">
                        <c:v>7000</c:v>
                      </c:pt>
                      <c:pt idx="8">
                        <c:v>8000</c:v>
                      </c:pt>
                      <c:pt idx="9" formatCode="General">
                        <c:v>9000</c:v>
                      </c:pt>
                      <c:pt idx="10" formatCode="General">
                        <c:v>10000</c:v>
                      </c:pt>
                      <c:pt idx="11" formatCode="General">
                        <c:v>11000</c:v>
                      </c:pt>
                      <c:pt idx="12" formatCode="General">
                        <c:v>12000</c:v>
                      </c:pt>
                      <c:pt idx="13" formatCode="General">
                        <c:v>13000</c:v>
                      </c:pt>
                      <c:pt idx="14" formatCode="General">
                        <c:v>14000</c:v>
                      </c:pt>
                      <c:pt idx="15" formatCode="General">
                        <c:v>15000</c:v>
                      </c:pt>
                      <c:pt idx="16" formatCode="General">
                        <c:v>16000</c:v>
                      </c:pt>
                      <c:pt idx="17" formatCode="General">
                        <c:v>17000</c:v>
                      </c:pt>
                      <c:pt idx="18" formatCode="General">
                        <c:v>18000</c:v>
                      </c:pt>
                      <c:pt idx="19" formatCode="General">
                        <c:v>19000</c:v>
                      </c:pt>
                      <c:pt idx="20" formatCode="General">
                        <c:v>20000</c:v>
                      </c:pt>
                      <c:pt idx="21" formatCode="General">
                        <c:v>21000</c:v>
                      </c:pt>
                      <c:pt idx="22" formatCode="General">
                        <c:v>22000</c:v>
                      </c:pt>
                      <c:pt idx="23" formatCode="General">
                        <c:v>23000</c:v>
                      </c:pt>
                      <c:pt idx="24" formatCode="General">
                        <c:v>24000</c:v>
                      </c:pt>
                      <c:pt idx="25" formatCode="General">
                        <c:v>25000</c:v>
                      </c:pt>
                      <c:pt idx="26" formatCode="General">
                        <c:v>26000</c:v>
                      </c:pt>
                      <c:pt idx="27" formatCode="General">
                        <c:v>27000</c:v>
                      </c:pt>
                      <c:pt idx="28" formatCode="General">
                        <c:v>28000</c:v>
                      </c:pt>
                      <c:pt idx="29" formatCode="General">
                        <c:v>29000</c:v>
                      </c:pt>
                      <c:pt idx="30" formatCode="General">
                        <c:v>30000</c:v>
                      </c:pt>
                      <c:pt idx="31" formatCode="General">
                        <c:v>31000</c:v>
                      </c:pt>
                      <c:pt idx="32" formatCode="General">
                        <c:v>32000</c:v>
                      </c:pt>
                      <c:pt idx="33" formatCode="General">
                        <c:v>33000</c:v>
                      </c:pt>
                      <c:pt idx="34" formatCode="General">
                        <c:v>34000</c:v>
                      </c:pt>
                      <c:pt idx="35" formatCode="General">
                        <c:v>35000</c:v>
                      </c:pt>
                      <c:pt idx="36" formatCode="General">
                        <c:v>36000</c:v>
                      </c:pt>
                      <c:pt idx="37" formatCode="General">
                        <c:v>37000</c:v>
                      </c:pt>
                      <c:pt idx="38" formatCode="General">
                        <c:v>38000</c:v>
                      </c:pt>
                      <c:pt idx="39" formatCode="General">
                        <c:v>39000</c:v>
                      </c:pt>
                      <c:pt idx="40" formatCode="General">
                        <c:v>40000</c:v>
                      </c:pt>
                      <c:pt idx="41" formatCode="General">
                        <c:v>41000</c:v>
                      </c:pt>
                      <c:pt idx="42" formatCode="General">
                        <c:v>42000</c:v>
                      </c:pt>
                      <c:pt idx="43" formatCode="General">
                        <c:v>43000</c:v>
                      </c:pt>
                      <c:pt idx="44" formatCode="General">
                        <c:v>44000</c:v>
                      </c:pt>
                      <c:pt idx="45" formatCode="General">
                        <c:v>45000</c:v>
                      </c:pt>
                      <c:pt idx="46" formatCode="General">
                        <c:v>46000</c:v>
                      </c:pt>
                      <c:pt idx="47" formatCode="General">
                        <c:v>47000</c:v>
                      </c:pt>
                      <c:pt idx="48" formatCode="General">
                        <c:v>48000</c:v>
                      </c:pt>
                      <c:pt idx="49" formatCode="General">
                        <c:v>49000</c:v>
                      </c:pt>
                      <c:pt idx="50" formatCode="General">
                        <c:v>50000</c:v>
                      </c:pt>
                      <c:pt idx="51" formatCode="General">
                        <c:v>51000</c:v>
                      </c:pt>
                      <c:pt idx="52" formatCode="General">
                        <c:v>52000</c:v>
                      </c:pt>
                      <c:pt idx="53" formatCode="General">
                        <c:v>53000</c:v>
                      </c:pt>
                      <c:pt idx="54" formatCode="General">
                        <c:v>54000</c:v>
                      </c:pt>
                      <c:pt idx="55" formatCode="General">
                        <c:v>55000</c:v>
                      </c:pt>
                      <c:pt idx="56" formatCode="General">
                        <c:v>56000</c:v>
                      </c:pt>
                      <c:pt idx="57" formatCode="General">
                        <c:v>57000</c:v>
                      </c:pt>
                      <c:pt idx="58" formatCode="General">
                        <c:v>58000</c:v>
                      </c:pt>
                      <c:pt idx="59" formatCode="General">
                        <c:v>59000</c:v>
                      </c:pt>
                      <c:pt idx="60" formatCode="General">
                        <c:v>60000</c:v>
                      </c:pt>
                      <c:pt idx="61" formatCode="General">
                        <c:v>61000</c:v>
                      </c:pt>
                      <c:pt idx="62" formatCode="General">
                        <c:v>62000</c:v>
                      </c:pt>
                      <c:pt idx="63" formatCode="General">
                        <c:v>63000</c:v>
                      </c:pt>
                      <c:pt idx="64" formatCode="General">
                        <c:v>64000</c:v>
                      </c:pt>
                      <c:pt idx="65" formatCode="General">
                        <c:v>65000</c:v>
                      </c:pt>
                      <c:pt idx="66" formatCode="General">
                        <c:v>66000</c:v>
                      </c:pt>
                      <c:pt idx="67" formatCode="General">
                        <c:v>67000</c:v>
                      </c:pt>
                      <c:pt idx="68" formatCode="General">
                        <c:v>68000</c:v>
                      </c:pt>
                      <c:pt idx="69" formatCode="General">
                        <c:v>69000</c:v>
                      </c:pt>
                      <c:pt idx="70" formatCode="General">
                        <c:v>70000</c:v>
                      </c:pt>
                      <c:pt idx="71" formatCode="General">
                        <c:v>71000</c:v>
                      </c:pt>
                      <c:pt idx="72" formatCode="General">
                        <c:v>72000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GraphIR!$C$37:$CJ$37</c15:sqref>
                        </c15:fullRef>
                        <c15:formulaRef>
                          <c15:sqref>GraphIR!$C$37:$BW$37</c15:sqref>
                        </c15:formulaRef>
                      </c:ext>
                    </c:extLst>
                    <c:numCache>
                      <c:formatCode>General</c:formatCode>
                      <c:ptCount val="73"/>
                      <c:pt idx="0">
                        <c:v>6600</c:v>
                      </c:pt>
                      <c:pt idx="1">
                        <c:v>7370</c:v>
                      </c:pt>
                      <c:pt idx="2">
                        <c:v>8140</c:v>
                      </c:pt>
                      <c:pt idx="3">
                        <c:v>8910</c:v>
                      </c:pt>
                      <c:pt idx="4">
                        <c:v>9680</c:v>
                      </c:pt>
                      <c:pt idx="5">
                        <c:v>10450</c:v>
                      </c:pt>
                      <c:pt idx="6">
                        <c:v>11220</c:v>
                      </c:pt>
                      <c:pt idx="7">
                        <c:v>11990</c:v>
                      </c:pt>
                      <c:pt idx="8">
                        <c:v>12760</c:v>
                      </c:pt>
                      <c:pt idx="9">
                        <c:v>13530</c:v>
                      </c:pt>
                      <c:pt idx="10">
                        <c:v>14300</c:v>
                      </c:pt>
                      <c:pt idx="11">
                        <c:v>15070</c:v>
                      </c:pt>
                      <c:pt idx="12">
                        <c:v>15840</c:v>
                      </c:pt>
                      <c:pt idx="13">
                        <c:v>16610</c:v>
                      </c:pt>
                      <c:pt idx="14">
                        <c:v>17380</c:v>
                      </c:pt>
                      <c:pt idx="15">
                        <c:v>18150</c:v>
                      </c:pt>
                      <c:pt idx="16">
                        <c:v>18920</c:v>
                      </c:pt>
                      <c:pt idx="17">
                        <c:v>19690</c:v>
                      </c:pt>
                      <c:pt idx="18">
                        <c:v>20460</c:v>
                      </c:pt>
                      <c:pt idx="19">
                        <c:v>21230</c:v>
                      </c:pt>
                      <c:pt idx="20">
                        <c:v>22000</c:v>
                      </c:pt>
                      <c:pt idx="21">
                        <c:v>22770</c:v>
                      </c:pt>
                      <c:pt idx="22">
                        <c:v>23540</c:v>
                      </c:pt>
                      <c:pt idx="23">
                        <c:v>24310</c:v>
                      </c:pt>
                      <c:pt idx="24">
                        <c:v>25080</c:v>
                      </c:pt>
                      <c:pt idx="25">
                        <c:v>25850</c:v>
                      </c:pt>
                      <c:pt idx="26">
                        <c:v>26620</c:v>
                      </c:pt>
                      <c:pt idx="27">
                        <c:v>27390</c:v>
                      </c:pt>
                      <c:pt idx="28">
                        <c:v>28160</c:v>
                      </c:pt>
                      <c:pt idx="29">
                        <c:v>28930</c:v>
                      </c:pt>
                      <c:pt idx="30">
                        <c:v>29700</c:v>
                      </c:pt>
                      <c:pt idx="31">
                        <c:v>30470</c:v>
                      </c:pt>
                      <c:pt idx="32">
                        <c:v>31240</c:v>
                      </c:pt>
                      <c:pt idx="33">
                        <c:v>32010</c:v>
                      </c:pt>
                      <c:pt idx="34">
                        <c:v>32780</c:v>
                      </c:pt>
                      <c:pt idx="35">
                        <c:v>33550</c:v>
                      </c:pt>
                      <c:pt idx="36">
                        <c:v>34320</c:v>
                      </c:pt>
                      <c:pt idx="37">
                        <c:v>35090</c:v>
                      </c:pt>
                      <c:pt idx="38">
                        <c:v>35860</c:v>
                      </c:pt>
                      <c:pt idx="39">
                        <c:v>36630</c:v>
                      </c:pt>
                      <c:pt idx="40">
                        <c:v>37400</c:v>
                      </c:pt>
                      <c:pt idx="41">
                        <c:v>38170</c:v>
                      </c:pt>
                      <c:pt idx="42">
                        <c:v>38940</c:v>
                      </c:pt>
                      <c:pt idx="43">
                        <c:v>39710</c:v>
                      </c:pt>
                      <c:pt idx="44">
                        <c:v>40480</c:v>
                      </c:pt>
                      <c:pt idx="45">
                        <c:v>41250</c:v>
                      </c:pt>
                      <c:pt idx="46">
                        <c:v>42020</c:v>
                      </c:pt>
                      <c:pt idx="47">
                        <c:v>42790</c:v>
                      </c:pt>
                      <c:pt idx="48">
                        <c:v>43560</c:v>
                      </c:pt>
                      <c:pt idx="49">
                        <c:v>44330</c:v>
                      </c:pt>
                      <c:pt idx="50">
                        <c:v>45100</c:v>
                      </c:pt>
                      <c:pt idx="51">
                        <c:v>45870</c:v>
                      </c:pt>
                      <c:pt idx="52">
                        <c:v>46640</c:v>
                      </c:pt>
                      <c:pt idx="53">
                        <c:v>47410</c:v>
                      </c:pt>
                      <c:pt idx="54">
                        <c:v>48180</c:v>
                      </c:pt>
                      <c:pt idx="55">
                        <c:v>48950</c:v>
                      </c:pt>
                      <c:pt idx="56">
                        <c:v>49720</c:v>
                      </c:pt>
                      <c:pt idx="57">
                        <c:v>50490</c:v>
                      </c:pt>
                      <c:pt idx="58">
                        <c:v>51260</c:v>
                      </c:pt>
                      <c:pt idx="59">
                        <c:v>52030</c:v>
                      </c:pt>
                      <c:pt idx="60">
                        <c:v>52800</c:v>
                      </c:pt>
                      <c:pt idx="61">
                        <c:v>53570</c:v>
                      </c:pt>
                      <c:pt idx="62">
                        <c:v>54340</c:v>
                      </c:pt>
                      <c:pt idx="63">
                        <c:v>55110</c:v>
                      </c:pt>
                      <c:pt idx="64">
                        <c:v>55880</c:v>
                      </c:pt>
                      <c:pt idx="65">
                        <c:v>56650</c:v>
                      </c:pt>
                      <c:pt idx="66">
                        <c:v>57420</c:v>
                      </c:pt>
                      <c:pt idx="67">
                        <c:v>58190</c:v>
                      </c:pt>
                      <c:pt idx="68">
                        <c:v>58960</c:v>
                      </c:pt>
                      <c:pt idx="69">
                        <c:v>59730</c:v>
                      </c:pt>
                      <c:pt idx="70">
                        <c:v>60500</c:v>
                      </c:pt>
                      <c:pt idx="71">
                        <c:v>61270</c:v>
                      </c:pt>
                      <c:pt idx="72">
                        <c:v>62040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0EC-49E2-827D-D2F4DDBF9DBA}"/>
                  </c:ext>
                </c:extLst>
              </c15:ser>
            </c15:filteredLineSeries>
            <c15:filteredLineSeries>
              <c15:ser>
                <c:idx val="4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GraphAFU!$B$29</c15:sqref>
                        </c15:formulaRef>
                      </c:ext>
                    </c:extLst>
                    <c:strCache>
                      <c:ptCount val="1"/>
                      <c:pt idx="0">
                        <c:v>Epargne retraite personnelle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dPt>
                  <c:idx val="65"/>
                  <c:marker>
                    <c:symbol val="circle"/>
                    <c:size val="5"/>
                    <c:spPr>
                      <a:solidFill>
                        <a:schemeClr val="accent5"/>
                      </a:solidFill>
                      <a:ln w="9525">
                        <a:solidFill>
                          <a:schemeClr val="accent5"/>
                        </a:solidFill>
                      </a:ln>
                      <a:effectLst/>
                    </c:spPr>
                  </c:marker>
                  <c:bubble3D val="0"/>
                  <c:spPr>
                    <a:ln w="28575" cap="rnd">
                      <a:solidFill>
                        <a:schemeClr val="accent5"/>
                      </a:solidFill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6-30EC-49E2-827D-D2F4DDBF9DBA}"/>
                    </c:ext>
                  </c:extLst>
                </c:dPt>
                <c:dPt>
                  <c:idx val="66"/>
                  <c:marker>
                    <c:symbol val="circle"/>
                    <c:size val="5"/>
                    <c:spPr>
                      <a:solidFill>
                        <a:schemeClr val="accent5"/>
                      </a:solidFill>
                      <a:ln w="9525">
                        <a:solidFill>
                          <a:schemeClr val="accent5"/>
                        </a:solidFill>
                      </a:ln>
                      <a:effectLst/>
                    </c:spPr>
                  </c:marker>
                  <c:bubble3D val="0"/>
                  <c:spPr>
                    <a:ln w="28575" cap="rnd">
                      <a:solidFill>
                        <a:schemeClr val="accent5"/>
                      </a:solidFill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8-30EC-49E2-827D-D2F4DDBF9DBA}"/>
                    </c:ext>
                  </c:extLst>
                </c:dPt>
                <c:dPt>
                  <c:idx val="67"/>
                  <c:marker>
                    <c:symbol val="circle"/>
                    <c:size val="5"/>
                    <c:spPr>
                      <a:solidFill>
                        <a:schemeClr val="accent5"/>
                      </a:solidFill>
                      <a:ln w="9525">
                        <a:solidFill>
                          <a:schemeClr val="accent5"/>
                        </a:solidFill>
                      </a:ln>
                      <a:effectLst/>
                    </c:spPr>
                  </c:marker>
                  <c:bubble3D val="0"/>
                  <c:spPr>
                    <a:ln w="28575" cap="rnd">
                      <a:solidFill>
                        <a:schemeClr val="accent5"/>
                      </a:solidFill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A-30EC-49E2-827D-D2F4DDBF9DBA}"/>
                    </c:ext>
                  </c:extLst>
                </c:dPt>
                <c:dPt>
                  <c:idx val="69"/>
                  <c:marker>
                    <c:symbol val="circle"/>
                    <c:size val="5"/>
                    <c:spPr>
                      <a:solidFill>
                        <a:schemeClr val="accent5"/>
                      </a:solidFill>
                      <a:ln w="9525">
                        <a:solidFill>
                          <a:schemeClr val="accent5"/>
                        </a:solidFill>
                      </a:ln>
                      <a:effectLst/>
                    </c:spPr>
                  </c:marker>
                  <c:bubble3D val="0"/>
                  <c:spPr>
                    <a:ln w="28575" cap="rnd">
                      <a:solidFill>
                        <a:schemeClr val="accent5"/>
                      </a:solidFill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C-30EC-49E2-827D-D2F4DDBF9DBA}"/>
                    </c:ext>
                  </c:extLst>
                </c:dPt>
                <c:dPt>
                  <c:idx val="71"/>
                  <c:marker>
                    <c:symbol val="circle"/>
                    <c:size val="5"/>
                    <c:spPr>
                      <a:solidFill>
                        <a:schemeClr val="accent5"/>
                      </a:solidFill>
                      <a:ln w="9525">
                        <a:solidFill>
                          <a:schemeClr val="accent5"/>
                        </a:solidFill>
                      </a:ln>
                      <a:effectLst/>
                    </c:spPr>
                  </c:marker>
                  <c:bubble3D val="0"/>
                  <c:spPr>
                    <a:ln w="28575" cap="rnd">
                      <a:solidFill>
                        <a:schemeClr val="accent5"/>
                      </a:solidFill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E-30EC-49E2-827D-D2F4DDBF9DBA}"/>
                    </c:ext>
                  </c:extLst>
                </c:dPt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GraphAFU!$C$23:$CJ$23</c15:sqref>
                        </c15:fullRef>
                        <c15:formulaRef>
                          <c15:sqref>GraphAFU!$C$23:$BW$23</c15:sqref>
                        </c15:formulaRef>
                      </c:ext>
                    </c:extLst>
                    <c:numCache>
                      <c:formatCode>General</c:formatCode>
                      <c:ptCount val="73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  <c:pt idx="49">
                        <c:v>49</c:v>
                      </c:pt>
                      <c:pt idx="50">
                        <c:v>50</c:v>
                      </c:pt>
                      <c:pt idx="51">
                        <c:v>51</c:v>
                      </c:pt>
                      <c:pt idx="52">
                        <c:v>52</c:v>
                      </c:pt>
                      <c:pt idx="53">
                        <c:v>53</c:v>
                      </c:pt>
                      <c:pt idx="54">
                        <c:v>54</c:v>
                      </c:pt>
                      <c:pt idx="55">
                        <c:v>55</c:v>
                      </c:pt>
                      <c:pt idx="56">
                        <c:v>56</c:v>
                      </c:pt>
                      <c:pt idx="57">
                        <c:v>57</c:v>
                      </c:pt>
                      <c:pt idx="58">
                        <c:v>58</c:v>
                      </c:pt>
                      <c:pt idx="59">
                        <c:v>59</c:v>
                      </c:pt>
                      <c:pt idx="60">
                        <c:v>60</c:v>
                      </c:pt>
                      <c:pt idx="61">
                        <c:v>61</c:v>
                      </c:pt>
                      <c:pt idx="62">
                        <c:v>62</c:v>
                      </c:pt>
                      <c:pt idx="63">
                        <c:v>63</c:v>
                      </c:pt>
                      <c:pt idx="64">
                        <c:v>64</c:v>
                      </c:pt>
                      <c:pt idx="65">
                        <c:v>65</c:v>
                      </c:pt>
                      <c:pt idx="66">
                        <c:v>66</c:v>
                      </c:pt>
                      <c:pt idx="67">
                        <c:v>67</c:v>
                      </c:pt>
                      <c:pt idx="68">
                        <c:v>68</c:v>
                      </c:pt>
                      <c:pt idx="69">
                        <c:v>69</c:v>
                      </c:pt>
                      <c:pt idx="70">
                        <c:v>70</c:v>
                      </c:pt>
                      <c:pt idx="71">
                        <c:v>71</c:v>
                      </c:pt>
                      <c:pt idx="72">
                        <c:v>72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GraphAFU!$C$29:$CJ$29</c15:sqref>
                        </c15:fullRef>
                        <c15:formulaRef>
                          <c15:sqref>GraphAFU!$C$29:$BW$29</c15:sqref>
                        </c15:formulaRef>
                      </c:ext>
                    </c:extLst>
                    <c:numCache>
                      <c:formatCode>General</c:formatCode>
                      <c:ptCount val="73"/>
                      <c:pt idx="64">
                        <c:v>20064</c:v>
                      </c:pt>
                      <c:pt idx="65">
                        <c:v>20064</c:v>
                      </c:pt>
                      <c:pt idx="66">
                        <c:v>20064</c:v>
                      </c:pt>
                      <c:pt idx="67">
                        <c:v>20064</c:v>
                      </c:pt>
                      <c:pt idx="68">
                        <c:v>20064</c:v>
                      </c:pt>
                      <c:pt idx="69">
                        <c:v>20064</c:v>
                      </c:pt>
                      <c:pt idx="70">
                        <c:v>20064</c:v>
                      </c:pt>
                      <c:pt idx="71">
                        <c:v>20064</c:v>
                      </c:pt>
                      <c:pt idx="72">
                        <c:v>20064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GraphAFU!$BX$29</c15:sqref>
                        <c15:spPr xmlns:c15="http://schemas.microsoft.com/office/drawing/2012/chart">
                          <a:ln w="28575" cap="rnd">
                            <a:solidFill>
                              <a:schemeClr val="accent5"/>
                            </a:solidFill>
                            <a:round/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GraphAFU!$BZ$29</c15:sqref>
                        <c15:spPr xmlns:c15="http://schemas.microsoft.com/office/drawing/2012/chart">
                          <a:ln w="28575" cap="rnd">
                            <a:solidFill>
                              <a:schemeClr val="accent5"/>
                            </a:solidFill>
                            <a:round/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GraphAFU!$CB$29</c15:sqref>
                        <c15:spPr xmlns:c15="http://schemas.microsoft.com/office/drawing/2012/chart">
                          <a:ln w="28575" cap="rnd">
                            <a:solidFill>
                              <a:schemeClr val="accent5"/>
                            </a:solidFill>
                            <a:round/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GraphAFU!$CD$29</c15:sqref>
                        <c15:spPr xmlns:c15="http://schemas.microsoft.com/office/drawing/2012/chart">
                          <a:ln w="28575" cap="rnd">
                            <a:solidFill>
                              <a:schemeClr val="accent5"/>
                            </a:solidFill>
                            <a:round/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GraphAFU!$CF$29</c15:sqref>
                        <c15:spPr xmlns:c15="http://schemas.microsoft.com/office/drawing/2012/chart">
                          <a:ln w="28575" cap="rnd">
                            <a:solidFill>
                              <a:schemeClr val="accent5"/>
                            </a:solidFill>
                            <a:round/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GraphAFU!$CH$29</c15:sqref>
                        <c15:spPr xmlns:c15="http://schemas.microsoft.com/office/drawing/2012/chart">
                          <a:ln w="28575" cap="rnd">
                            <a:solidFill>
                              <a:schemeClr val="accent5"/>
                            </a:solidFill>
                            <a:round/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GraphAFU!$CJ$29</c15:sqref>
                        <c15:spPr xmlns:c15="http://schemas.microsoft.com/office/drawing/2012/chart">
                          <a:ln w="28575" cap="rnd">
                            <a:solidFill>
                              <a:schemeClr val="accent5"/>
                            </a:solidFill>
                            <a:round/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D-30EC-49E2-827D-D2F4DDBF9DBA}"/>
                  </c:ext>
                </c:extLst>
              </c15:ser>
            </c15:filteredLineSeries>
          </c:ext>
        </c:extLst>
      </c:lineChart>
      <c:catAx>
        <c:axId val="904280448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Georgia" panose="02040502050405020303" pitchFamily="18" charset="0"/>
                    <a:ea typeface="+mn-ea"/>
                    <a:cs typeface="+mn-cs"/>
                  </a:defRPr>
                </a:pPr>
                <a:r>
                  <a:rPr lang="fr-FR"/>
                  <a:t>Revenu personnel imposable</a:t>
                </a:r>
              </a:p>
            </c:rich>
          </c:tx>
          <c:layout>
            <c:manualLayout>
              <c:xMode val="edge"/>
              <c:yMode val="edge"/>
              <c:x val="0.38076291810978896"/>
              <c:y val="0.89150688596370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Georgia" panose="02040502050405020303" pitchFamily="18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_-* #\ ##0_-;\-* #\ ##0_-;_-* &quot;-&quot;??_-;_-@_-" sourceLinked="1"/>
        <c:majorTickMark val="none"/>
        <c:minorTickMark val="none"/>
        <c:tickLblPos val="low"/>
        <c:crossAx val="904297248"/>
        <c:crosses val="autoZero"/>
        <c:auto val="1"/>
        <c:lblAlgn val="ctr"/>
        <c:lblOffset val="100"/>
        <c:tickLblSkip val="6"/>
        <c:tickMarkSkip val="5"/>
        <c:noMultiLvlLbl val="0"/>
      </c:catAx>
      <c:valAx>
        <c:axId val="90429724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crossAx val="904280448"/>
        <c:crosses val="autoZero"/>
        <c:crossBetween val="between"/>
        <c:majorUnit val="2000"/>
      </c:valAx>
      <c:spPr>
        <a:noFill/>
        <a:ln>
          <a:solidFill>
            <a:schemeClr val="bg2">
              <a:lumMod val="9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3.6625766720503219E-3"/>
          <c:y val="0.93555724381733685"/>
          <c:w val="0.99633742332794972"/>
          <c:h val="6.4442756182663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Georgia" panose="02040502050405020303" pitchFamily="18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r>
              <a:rPr lang="fr-FR"/>
              <a:t>A</a:t>
            </a:r>
            <a:r>
              <a:rPr lang="fr-FR" baseline="0"/>
              <a:t>ide fondamentale et impôt unique selon le revenu</a:t>
            </a:r>
            <a:endParaRPr lang="fr-FR"/>
          </a:p>
        </c:rich>
      </c:tx>
      <c:layout>
        <c:manualLayout>
          <c:xMode val="edge"/>
          <c:yMode val="edge"/>
          <c:x val="0.16957150806900392"/>
          <c:y val="1.78571428571428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692694298020761"/>
          <c:y val="0.106875"/>
          <c:w val="0.78863915800174378"/>
          <c:h val="0.682163948256467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GraphIR!$B$27</c:f>
              <c:strCache>
                <c:ptCount val="1"/>
                <c:pt idx="0">
                  <c:v>Aide fondamentale universelle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GraphIR!$C$26:$G$26</c:f>
              <c:strCache>
                <c:ptCount val="5"/>
                <c:pt idx="0">
                  <c:v>Cas 1 : 
0 €/an</c:v>
                </c:pt>
                <c:pt idx="1">
                  <c:v>Cas 2 : 
8 000 €/an</c:v>
                </c:pt>
                <c:pt idx="2">
                  <c:v>Cas 3 : 
21 000 €/an</c:v>
                </c:pt>
                <c:pt idx="3">
                  <c:v>Cas 4 : 
34 000 €/an</c:v>
                </c:pt>
                <c:pt idx="4">
                  <c:v>Cas 5 : 
48 000 €/an</c:v>
                </c:pt>
              </c:strCache>
            </c:strRef>
          </c:cat>
          <c:val>
            <c:numRef>
              <c:f>GraphIR!$C$27:$G$27</c:f>
              <c:numCache>
                <c:formatCode>General</c:formatCode>
                <c:ptCount val="5"/>
                <c:pt idx="0" formatCode="_-* #\ ##0_-;\-* #\ ##0_-;_-* &quot;-&quot;??_-;_-@_-">
                  <c:v>6600</c:v>
                </c:pt>
                <c:pt idx="1">
                  <c:v>6600</c:v>
                </c:pt>
                <c:pt idx="2">
                  <c:v>6600</c:v>
                </c:pt>
                <c:pt idx="3">
                  <c:v>6600</c:v>
                </c:pt>
                <c:pt idx="4">
                  <c:v>6600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01-4F4A-8A54-83F646B526B3}"/>
            </c:ext>
          </c:extLst>
        </c:ser>
        <c:ser>
          <c:idx val="3"/>
          <c:order val="2"/>
          <c:tx>
            <c:strRef>
              <c:f>GraphIR!$B$29</c:f>
              <c:strCache>
                <c:ptCount val="1"/>
                <c:pt idx="0">
                  <c:v>Impôt brut à payer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GraphIR!$C$26:$G$26</c:f>
              <c:strCache>
                <c:ptCount val="5"/>
                <c:pt idx="0">
                  <c:v>Cas 1 : 
0 €/an</c:v>
                </c:pt>
                <c:pt idx="1">
                  <c:v>Cas 2 : 
8 000 €/an</c:v>
                </c:pt>
                <c:pt idx="2">
                  <c:v>Cas 3 : 
21 000 €/an</c:v>
                </c:pt>
                <c:pt idx="3">
                  <c:v>Cas 4 : 
34 000 €/an</c:v>
                </c:pt>
                <c:pt idx="4">
                  <c:v>Cas 5 : 
48 000 €/an</c:v>
                </c:pt>
              </c:strCache>
            </c:strRef>
          </c:cat>
          <c:val>
            <c:numRef>
              <c:f>GraphIR!$C$29:$G$29</c:f>
              <c:numCache>
                <c:formatCode>General</c:formatCode>
                <c:ptCount val="5"/>
                <c:pt idx="0">
                  <c:v>0</c:v>
                </c:pt>
                <c:pt idx="1">
                  <c:v>-1840</c:v>
                </c:pt>
                <c:pt idx="2">
                  <c:v>-4830</c:v>
                </c:pt>
                <c:pt idx="3">
                  <c:v>-7820</c:v>
                </c:pt>
                <c:pt idx="4">
                  <c:v>-11040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01-4F4A-8A54-83F646B526B3}"/>
            </c:ext>
          </c:extLst>
        </c:ser>
        <c:ser>
          <c:idx val="5"/>
          <c:order val="4"/>
          <c:tx>
            <c:strRef>
              <c:f>GraphIR!$B$31</c:f>
              <c:strCache>
                <c:ptCount val="1"/>
                <c:pt idx="0">
                  <c:v>Versement net de / à l'administration </c:v>
                </c:pt>
              </c:strCache>
            </c:strRef>
          </c:tx>
          <c:spPr>
            <a:pattFill prst="wdUpDiag">
              <a:fgClr>
                <a:schemeClr val="tx2">
                  <a:lumMod val="50000"/>
                </a:schemeClr>
              </a:fgClr>
              <a:bgClr>
                <a:schemeClr val="tx2">
                  <a:lumMod val="60000"/>
                  <a:lumOff val="40000"/>
                </a:schemeClr>
              </a:bgClr>
            </a:pattFill>
            <a:ln>
              <a:noFill/>
            </a:ln>
            <a:effectLst/>
          </c:spPr>
          <c:invertIfNegative val="0"/>
          <c:cat>
            <c:strRef>
              <c:f>GraphIR!$C$26:$G$26</c:f>
              <c:strCache>
                <c:ptCount val="5"/>
                <c:pt idx="0">
                  <c:v>Cas 1 : 
0 €/an</c:v>
                </c:pt>
                <c:pt idx="1">
                  <c:v>Cas 2 : 
8 000 €/an</c:v>
                </c:pt>
                <c:pt idx="2">
                  <c:v>Cas 3 : 
21 000 €/an</c:v>
                </c:pt>
                <c:pt idx="3">
                  <c:v>Cas 4 : 
34 000 €/an</c:v>
                </c:pt>
                <c:pt idx="4">
                  <c:v>Cas 5 : 
48 000 €/an</c:v>
                </c:pt>
              </c:strCache>
            </c:strRef>
          </c:cat>
          <c:val>
            <c:numRef>
              <c:f>GraphIR!$C$31:$G$31</c:f>
              <c:numCache>
                <c:formatCode>_-* #\ ##0_-;\-* #\ ##0_-;_-* "-"??_-;_-@_-</c:formatCode>
                <c:ptCount val="5"/>
                <c:pt idx="0">
                  <c:v>6600</c:v>
                </c:pt>
                <c:pt idx="1">
                  <c:v>4760</c:v>
                </c:pt>
                <c:pt idx="2">
                  <c:v>1770</c:v>
                </c:pt>
                <c:pt idx="3">
                  <c:v>-1220</c:v>
                </c:pt>
                <c:pt idx="4">
                  <c:v>-4440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401-4F4A-8A54-83F646B52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739186719"/>
        <c:axId val="1739179999"/>
      </c:barChart>
      <c:lineChart>
        <c:grouping val="standard"/>
        <c:varyColors val="0"/>
        <c:ser>
          <c:idx val="2"/>
          <c:order val="1"/>
          <c:tx>
            <c:strRef>
              <c:f>GraphIR!$B$28</c:f>
              <c:strCache>
                <c:ptCount val="1"/>
                <c:pt idx="0">
                  <c:v>Revenu personnel imposable (à droite)</c:v>
                </c:pt>
              </c:strCache>
            </c:strRef>
          </c:tx>
          <c:spPr>
            <a:ln w="25400" cap="rnd">
              <a:solidFill>
                <a:schemeClr val="bg2">
                  <a:lumMod val="7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GraphIR!$C$28:$G$28</c:f>
              <c:numCache>
                <c:formatCode>General</c:formatCode>
                <c:ptCount val="5"/>
                <c:pt idx="0">
                  <c:v>0</c:v>
                </c:pt>
                <c:pt idx="1">
                  <c:v>8000</c:v>
                </c:pt>
                <c:pt idx="2">
                  <c:v>21000</c:v>
                </c:pt>
                <c:pt idx="3">
                  <c:v>34000</c:v>
                </c:pt>
                <c:pt idx="4">
                  <c:v>48000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01-4F4A-8A54-83F646B526B3}"/>
            </c:ext>
          </c:extLst>
        </c:ser>
        <c:ser>
          <c:idx val="4"/>
          <c:order val="3"/>
          <c:tx>
            <c:strRef>
              <c:f>GraphIR!$B$30</c:f>
              <c:strCache>
                <c:ptCount val="1"/>
                <c:pt idx="0">
                  <c:v>Revenu net après impôt (à droite)</c:v>
                </c:pt>
              </c:strCache>
            </c:strRef>
          </c:tx>
          <c:spPr>
            <a:ln w="28575" cap="rnd">
              <a:solidFill>
                <a:schemeClr val="tx1">
                  <a:lumMod val="65000"/>
                  <a:lumOff val="3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GraphIR!$C$30:$G$30</c:f>
              <c:numCache>
                <c:formatCode>General</c:formatCode>
                <c:ptCount val="5"/>
                <c:pt idx="0">
                  <c:v>6600</c:v>
                </c:pt>
                <c:pt idx="1">
                  <c:v>12760</c:v>
                </c:pt>
                <c:pt idx="2">
                  <c:v>22770</c:v>
                </c:pt>
                <c:pt idx="3">
                  <c:v>32780</c:v>
                </c:pt>
                <c:pt idx="4">
                  <c:v>43560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01-4F4A-8A54-83F646B52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9070559"/>
        <c:axId val="1739081119"/>
      </c:lineChart>
      <c:catAx>
        <c:axId val="1739186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739179999"/>
        <c:crosses val="autoZero"/>
        <c:auto val="1"/>
        <c:lblAlgn val="ctr"/>
        <c:lblOffset val="100"/>
        <c:noMultiLvlLbl val="0"/>
      </c:catAx>
      <c:valAx>
        <c:axId val="1739179999"/>
        <c:scaling>
          <c:orientation val="minMax"/>
          <c:max val="12000"/>
          <c:min val="-1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739186719"/>
        <c:crosses val="autoZero"/>
        <c:crossBetween val="between"/>
        <c:majorUnit val="2000"/>
      </c:valAx>
      <c:valAx>
        <c:axId val="1739081119"/>
        <c:scaling>
          <c:orientation val="minMax"/>
          <c:max val="50000"/>
          <c:min val="-50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739070559"/>
        <c:crosses val="max"/>
        <c:crossBetween val="between"/>
      </c:valAx>
      <c:catAx>
        <c:axId val="1739070559"/>
        <c:scaling>
          <c:orientation val="minMax"/>
        </c:scaling>
        <c:delete val="1"/>
        <c:axPos val="b"/>
        <c:majorTickMark val="out"/>
        <c:minorTickMark val="none"/>
        <c:tickLblPos val="nextTo"/>
        <c:crossAx val="173908111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8130085301837258"/>
          <c:w val="1"/>
          <c:h val="0.118699146981627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Georgia" panose="02040502050405020303" pitchFamily="18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r>
              <a:rPr lang="fr-FR"/>
              <a:t>A</a:t>
            </a:r>
            <a:r>
              <a:rPr lang="fr-FR" baseline="0"/>
              <a:t>ide fondamentale et impôt unique selon le revenu</a:t>
            </a:r>
            <a:endParaRPr lang="fr-FR"/>
          </a:p>
        </c:rich>
      </c:tx>
      <c:layout>
        <c:manualLayout>
          <c:xMode val="edge"/>
          <c:yMode val="edge"/>
          <c:x val="0.16957150806900392"/>
          <c:y val="1.78571428571428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692694298020761"/>
          <c:y val="0.106875"/>
          <c:w val="0.87545051025550025"/>
          <c:h val="0.7535925196850393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GraphIR!$B$27</c:f>
              <c:strCache>
                <c:ptCount val="1"/>
                <c:pt idx="0">
                  <c:v>Aide fondamentale universelle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GraphIR!$C$26:$G$26</c:f>
              <c:strCache>
                <c:ptCount val="5"/>
                <c:pt idx="0">
                  <c:v>Cas 1 : 
0 €/an</c:v>
                </c:pt>
                <c:pt idx="1">
                  <c:v>Cas 2 : 
8 000 €/an</c:v>
                </c:pt>
                <c:pt idx="2">
                  <c:v>Cas 3 : 
21 000 €/an</c:v>
                </c:pt>
                <c:pt idx="3">
                  <c:v>Cas 4 : 
34 000 €/an</c:v>
                </c:pt>
                <c:pt idx="4">
                  <c:v>Cas 5 : 
48 000 €/an</c:v>
                </c:pt>
              </c:strCache>
            </c:strRef>
          </c:cat>
          <c:val>
            <c:numRef>
              <c:f>GraphIR!$C$27:$G$27</c:f>
              <c:numCache>
                <c:formatCode>General</c:formatCode>
                <c:ptCount val="5"/>
                <c:pt idx="0" formatCode="_-* #\ ##0_-;\-* #\ ##0_-;_-* &quot;-&quot;??_-;_-@_-">
                  <c:v>6600</c:v>
                </c:pt>
                <c:pt idx="1">
                  <c:v>6600</c:v>
                </c:pt>
                <c:pt idx="2">
                  <c:v>6600</c:v>
                </c:pt>
                <c:pt idx="3">
                  <c:v>6600</c:v>
                </c:pt>
                <c:pt idx="4">
                  <c:v>6600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9-4801-89FC-8B3AB28056E2}"/>
            </c:ext>
          </c:extLst>
        </c:ser>
        <c:ser>
          <c:idx val="3"/>
          <c:order val="2"/>
          <c:tx>
            <c:strRef>
              <c:f>GraphIR!$B$29</c:f>
              <c:strCache>
                <c:ptCount val="1"/>
                <c:pt idx="0">
                  <c:v>Impôt brut à payer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GraphIR!$C$26:$G$26</c:f>
              <c:strCache>
                <c:ptCount val="5"/>
                <c:pt idx="0">
                  <c:v>Cas 1 : 
0 €/an</c:v>
                </c:pt>
                <c:pt idx="1">
                  <c:v>Cas 2 : 
8 000 €/an</c:v>
                </c:pt>
                <c:pt idx="2">
                  <c:v>Cas 3 : 
21 000 €/an</c:v>
                </c:pt>
                <c:pt idx="3">
                  <c:v>Cas 4 : 
34 000 €/an</c:v>
                </c:pt>
                <c:pt idx="4">
                  <c:v>Cas 5 : 
48 000 €/an</c:v>
                </c:pt>
              </c:strCache>
            </c:strRef>
          </c:cat>
          <c:val>
            <c:numRef>
              <c:f>GraphIR!$C$29:$G$29</c:f>
              <c:numCache>
                <c:formatCode>General</c:formatCode>
                <c:ptCount val="5"/>
                <c:pt idx="0">
                  <c:v>0</c:v>
                </c:pt>
                <c:pt idx="1">
                  <c:v>-1840</c:v>
                </c:pt>
                <c:pt idx="2">
                  <c:v>-4830</c:v>
                </c:pt>
                <c:pt idx="3">
                  <c:v>-7820</c:v>
                </c:pt>
                <c:pt idx="4">
                  <c:v>-11040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69-4801-89FC-8B3AB28056E2}"/>
            </c:ext>
          </c:extLst>
        </c:ser>
        <c:ser>
          <c:idx val="5"/>
          <c:order val="4"/>
          <c:tx>
            <c:strRef>
              <c:f>GraphIR!$B$31</c:f>
              <c:strCache>
                <c:ptCount val="1"/>
                <c:pt idx="0">
                  <c:v>Versement net de / à l'administration </c:v>
                </c:pt>
              </c:strCache>
            </c:strRef>
          </c:tx>
          <c:spPr>
            <a:pattFill prst="wdUpDiag">
              <a:fgClr>
                <a:schemeClr val="tx2">
                  <a:lumMod val="50000"/>
                </a:schemeClr>
              </a:fgClr>
              <a:bgClr>
                <a:schemeClr val="tx2">
                  <a:lumMod val="60000"/>
                  <a:lumOff val="40000"/>
                </a:schemeClr>
              </a:bgClr>
            </a:pattFill>
            <a:ln>
              <a:noFill/>
            </a:ln>
            <a:effectLst/>
          </c:spPr>
          <c:invertIfNegative val="0"/>
          <c:cat>
            <c:strRef>
              <c:f>GraphIR!$C$26:$G$26</c:f>
              <c:strCache>
                <c:ptCount val="5"/>
                <c:pt idx="0">
                  <c:v>Cas 1 : 
0 €/an</c:v>
                </c:pt>
                <c:pt idx="1">
                  <c:v>Cas 2 : 
8 000 €/an</c:v>
                </c:pt>
                <c:pt idx="2">
                  <c:v>Cas 3 : 
21 000 €/an</c:v>
                </c:pt>
                <c:pt idx="3">
                  <c:v>Cas 4 : 
34 000 €/an</c:v>
                </c:pt>
                <c:pt idx="4">
                  <c:v>Cas 5 : 
48 000 €/an</c:v>
                </c:pt>
              </c:strCache>
            </c:strRef>
          </c:cat>
          <c:val>
            <c:numRef>
              <c:f>GraphIR!$C$31:$G$31</c:f>
              <c:numCache>
                <c:formatCode>_-* #\ ##0_-;\-* #\ ##0_-;_-* "-"??_-;_-@_-</c:formatCode>
                <c:ptCount val="5"/>
                <c:pt idx="0">
                  <c:v>6600</c:v>
                </c:pt>
                <c:pt idx="1">
                  <c:v>4760</c:v>
                </c:pt>
                <c:pt idx="2">
                  <c:v>1770</c:v>
                </c:pt>
                <c:pt idx="3">
                  <c:v>-1220</c:v>
                </c:pt>
                <c:pt idx="4">
                  <c:v>-4440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69-4801-89FC-8B3AB2805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739186719"/>
        <c:axId val="1739179999"/>
      </c:barChar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9070559"/>
        <c:axId val="1739081119"/>
        <c:extLst>
          <c:ext xmlns:c15="http://schemas.microsoft.com/office/drawing/2012/chart" uri="{02D57815-91ED-43cb-92C2-25804820EDAC}">
            <c15:filteredLine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GraphIR!$B$28</c15:sqref>
                        </c15:formulaRef>
                      </c:ext>
                    </c:extLst>
                    <c:strCache>
                      <c:ptCount val="1"/>
                      <c:pt idx="0">
                        <c:v>Revenu personnel imposable (à droite)</c:v>
                      </c:pt>
                    </c:strCache>
                  </c:strRef>
                </c:tx>
                <c:spPr>
                  <a:ln w="25400" cap="rnd">
                    <a:solidFill>
                      <a:schemeClr val="bg2">
                        <a:lumMod val="7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GraphIR!$C$28:$G$28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0</c:v>
                      </c:pt>
                      <c:pt idx="1">
                        <c:v>8000</c:v>
                      </c:pt>
                      <c:pt idx="2">
                        <c:v>21000</c:v>
                      </c:pt>
                      <c:pt idx="3">
                        <c:v>34000</c:v>
                      </c:pt>
                      <c:pt idx="4">
                        <c:v>48000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F869-4801-89FC-8B3AB28056E2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GraphIR!$B$30</c15:sqref>
                        </c15:formulaRef>
                      </c:ext>
                    </c:extLst>
                    <c:strCache>
                      <c:ptCount val="1"/>
                      <c:pt idx="0">
                        <c:v>Revenu net après impôt (à droite)</c:v>
                      </c:pt>
                    </c:strCache>
                  </c:strRef>
                </c:tx>
                <c:spPr>
                  <a:ln w="28575" cap="rnd">
                    <a:solidFill>
                      <a:schemeClr val="tx1">
                        <a:lumMod val="65000"/>
                        <a:lumOff val="35000"/>
                      </a:schemeClr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GraphIR!$C$30:$G$30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6600</c:v>
                      </c:pt>
                      <c:pt idx="1">
                        <c:v>12760</c:v>
                      </c:pt>
                      <c:pt idx="2">
                        <c:v>22770</c:v>
                      </c:pt>
                      <c:pt idx="3">
                        <c:v>32780</c:v>
                      </c:pt>
                      <c:pt idx="4">
                        <c:v>43560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869-4801-89FC-8B3AB28056E2}"/>
                  </c:ext>
                </c:extLst>
              </c15:ser>
            </c15:filteredLineSeries>
          </c:ext>
        </c:extLst>
      </c:lineChart>
      <c:catAx>
        <c:axId val="1739186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739179999"/>
        <c:crosses val="autoZero"/>
        <c:auto val="1"/>
        <c:lblAlgn val="ctr"/>
        <c:lblOffset val="100"/>
        <c:noMultiLvlLbl val="0"/>
      </c:catAx>
      <c:valAx>
        <c:axId val="1739179999"/>
        <c:scaling>
          <c:orientation val="minMax"/>
          <c:max val="12000"/>
          <c:min val="-1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1739186719"/>
        <c:crosses val="autoZero"/>
        <c:crossBetween val="between"/>
        <c:majorUnit val="2000"/>
      </c:valAx>
      <c:valAx>
        <c:axId val="1739081119"/>
        <c:scaling>
          <c:orientation val="minMax"/>
          <c:max val="50000"/>
          <c:min val="-50000"/>
        </c:scaling>
        <c:delete val="1"/>
        <c:axPos val="r"/>
        <c:numFmt formatCode="General" sourceLinked="1"/>
        <c:majorTickMark val="out"/>
        <c:minorTickMark val="none"/>
        <c:tickLblPos val="nextTo"/>
        <c:crossAx val="1739070559"/>
        <c:crosses val="max"/>
        <c:crossBetween val="between"/>
      </c:valAx>
      <c:catAx>
        <c:axId val="1739070559"/>
        <c:scaling>
          <c:orientation val="minMax"/>
        </c:scaling>
        <c:delete val="1"/>
        <c:axPos val="b"/>
        <c:majorTickMark val="out"/>
        <c:minorTickMark val="none"/>
        <c:tickLblPos val="nextTo"/>
        <c:crossAx val="173908111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4082466254218211"/>
          <c:w val="1"/>
          <c:h val="5.91753374578177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Georgia" panose="02040502050405020303" pitchFamily="18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r>
              <a:rPr lang="fr-FR"/>
              <a:t>Solidarité nationale au cours de la vie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185424067313831"/>
          <c:y val="9.6952998379254446E-2"/>
          <c:w val="0.85273801951414419"/>
          <c:h val="0.73313895861755807"/>
        </c:manualLayout>
      </c:layout>
      <c:areaChart>
        <c:grouping val="stacked"/>
        <c:varyColors val="0"/>
        <c:ser>
          <c:idx val="0"/>
          <c:order val="0"/>
          <c:tx>
            <c:strRef>
              <c:f>GraphAFU!$B$24</c:f>
              <c:strCache>
                <c:ptCount val="1"/>
                <c:pt idx="0">
                  <c:v>Aide fondamentale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cat>
            <c:numRef>
              <c:f>GraphAFU!$C$23:$CJ$23</c:f>
              <c:numCache>
                <c:formatCode>General</c:formatCode>
                <c:ptCount val="8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</c:numCache>
            </c:numRef>
          </c:cat>
          <c:val>
            <c:numRef>
              <c:f>GraphAFU!$C$24:$CJ$24</c:f>
              <c:numCache>
                <c:formatCode>General</c:formatCode>
                <c:ptCount val="86"/>
                <c:pt idx="0" formatCode="_-* #\ ##0_-;\-* #\ ##0_-;_-* &quot;-&quot;??_-;_-@_-">
                  <c:v>3300</c:v>
                </c:pt>
                <c:pt idx="1">
                  <c:v>3300</c:v>
                </c:pt>
                <c:pt idx="2">
                  <c:v>3300</c:v>
                </c:pt>
                <c:pt idx="3">
                  <c:v>3300</c:v>
                </c:pt>
                <c:pt idx="4">
                  <c:v>3300</c:v>
                </c:pt>
                <c:pt idx="5">
                  <c:v>3300</c:v>
                </c:pt>
                <c:pt idx="6">
                  <c:v>3300</c:v>
                </c:pt>
                <c:pt idx="7">
                  <c:v>3300</c:v>
                </c:pt>
                <c:pt idx="8">
                  <c:v>3300</c:v>
                </c:pt>
                <c:pt idx="9">
                  <c:v>3300</c:v>
                </c:pt>
                <c:pt idx="10">
                  <c:v>3300</c:v>
                </c:pt>
                <c:pt idx="11">
                  <c:v>3300</c:v>
                </c:pt>
                <c:pt idx="12">
                  <c:v>3300</c:v>
                </c:pt>
                <c:pt idx="13">
                  <c:v>3300</c:v>
                </c:pt>
                <c:pt idx="14">
                  <c:v>3300</c:v>
                </c:pt>
                <c:pt idx="15">
                  <c:v>3300</c:v>
                </c:pt>
                <c:pt idx="16">
                  <c:v>3300</c:v>
                </c:pt>
                <c:pt idx="17">
                  <c:v>3300</c:v>
                </c:pt>
                <c:pt idx="18">
                  <c:v>6600</c:v>
                </c:pt>
                <c:pt idx="19">
                  <c:v>6600</c:v>
                </c:pt>
                <c:pt idx="20">
                  <c:v>6600</c:v>
                </c:pt>
                <c:pt idx="21">
                  <c:v>6600</c:v>
                </c:pt>
                <c:pt idx="22">
                  <c:v>6600</c:v>
                </c:pt>
                <c:pt idx="23">
                  <c:v>6600</c:v>
                </c:pt>
                <c:pt idx="24">
                  <c:v>6600</c:v>
                </c:pt>
                <c:pt idx="25">
                  <c:v>6600</c:v>
                </c:pt>
                <c:pt idx="26">
                  <c:v>6600</c:v>
                </c:pt>
                <c:pt idx="27">
                  <c:v>6600</c:v>
                </c:pt>
                <c:pt idx="28">
                  <c:v>6600</c:v>
                </c:pt>
                <c:pt idx="29">
                  <c:v>6600</c:v>
                </c:pt>
                <c:pt idx="30">
                  <c:v>6600</c:v>
                </c:pt>
                <c:pt idx="31">
                  <c:v>6600</c:v>
                </c:pt>
                <c:pt idx="32">
                  <c:v>6600</c:v>
                </c:pt>
                <c:pt idx="33">
                  <c:v>6600</c:v>
                </c:pt>
                <c:pt idx="34">
                  <c:v>6600</c:v>
                </c:pt>
                <c:pt idx="35">
                  <c:v>6600</c:v>
                </c:pt>
                <c:pt idx="36">
                  <c:v>6600</c:v>
                </c:pt>
                <c:pt idx="37">
                  <c:v>6600</c:v>
                </c:pt>
                <c:pt idx="38">
                  <c:v>6600</c:v>
                </c:pt>
                <c:pt idx="39">
                  <c:v>6600</c:v>
                </c:pt>
                <c:pt idx="40">
                  <c:v>6600</c:v>
                </c:pt>
                <c:pt idx="41">
                  <c:v>6600</c:v>
                </c:pt>
                <c:pt idx="42">
                  <c:v>6600</c:v>
                </c:pt>
                <c:pt idx="43">
                  <c:v>6600</c:v>
                </c:pt>
                <c:pt idx="44">
                  <c:v>6600</c:v>
                </c:pt>
                <c:pt idx="45">
                  <c:v>6600</c:v>
                </c:pt>
                <c:pt idx="46">
                  <c:v>6600</c:v>
                </c:pt>
                <c:pt idx="47">
                  <c:v>6600</c:v>
                </c:pt>
                <c:pt idx="48">
                  <c:v>6600</c:v>
                </c:pt>
                <c:pt idx="49">
                  <c:v>6600</c:v>
                </c:pt>
                <c:pt idx="50">
                  <c:v>6600</c:v>
                </c:pt>
                <c:pt idx="51">
                  <c:v>6600</c:v>
                </c:pt>
                <c:pt idx="52">
                  <c:v>6600</c:v>
                </c:pt>
                <c:pt idx="53">
                  <c:v>6600</c:v>
                </c:pt>
                <c:pt idx="54">
                  <c:v>6600</c:v>
                </c:pt>
                <c:pt idx="55">
                  <c:v>6600</c:v>
                </c:pt>
                <c:pt idx="56">
                  <c:v>6600</c:v>
                </c:pt>
                <c:pt idx="57">
                  <c:v>6600</c:v>
                </c:pt>
                <c:pt idx="58">
                  <c:v>6600</c:v>
                </c:pt>
                <c:pt idx="59">
                  <c:v>6600</c:v>
                </c:pt>
                <c:pt idx="60">
                  <c:v>6600</c:v>
                </c:pt>
                <c:pt idx="61">
                  <c:v>6600</c:v>
                </c:pt>
                <c:pt idx="62">
                  <c:v>6600</c:v>
                </c:pt>
                <c:pt idx="63">
                  <c:v>6600</c:v>
                </c:pt>
                <c:pt idx="64">
                  <c:v>6600</c:v>
                </c:pt>
                <c:pt idx="65">
                  <c:v>6600</c:v>
                </c:pt>
                <c:pt idx="66">
                  <c:v>6600</c:v>
                </c:pt>
                <c:pt idx="67">
                  <c:v>6600</c:v>
                </c:pt>
                <c:pt idx="68">
                  <c:v>6600</c:v>
                </c:pt>
                <c:pt idx="69">
                  <c:v>6600</c:v>
                </c:pt>
                <c:pt idx="70">
                  <c:v>6600</c:v>
                </c:pt>
                <c:pt idx="71">
                  <c:v>6600</c:v>
                </c:pt>
                <c:pt idx="72">
                  <c:v>6600</c:v>
                </c:pt>
                <c:pt idx="73">
                  <c:v>6600</c:v>
                </c:pt>
                <c:pt idx="74">
                  <c:v>6600</c:v>
                </c:pt>
                <c:pt idx="75">
                  <c:v>6600</c:v>
                </c:pt>
                <c:pt idx="76">
                  <c:v>6600</c:v>
                </c:pt>
                <c:pt idx="77">
                  <c:v>6600</c:v>
                </c:pt>
                <c:pt idx="78">
                  <c:v>6600</c:v>
                </c:pt>
                <c:pt idx="79">
                  <c:v>6600</c:v>
                </c:pt>
                <c:pt idx="80">
                  <c:v>6600</c:v>
                </c:pt>
                <c:pt idx="81">
                  <c:v>6600</c:v>
                </c:pt>
                <c:pt idx="82">
                  <c:v>6600</c:v>
                </c:pt>
                <c:pt idx="83">
                  <c:v>6600</c:v>
                </c:pt>
                <c:pt idx="84">
                  <c:v>6600</c:v>
                </c:pt>
                <c:pt idx="85">
                  <c:v>6600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C7-4636-9C98-3A69ECF3B019}"/>
            </c:ext>
          </c:extLst>
        </c:ser>
        <c:ser>
          <c:idx val="1"/>
          <c:order val="1"/>
          <c:tx>
            <c:strRef>
              <c:f>GraphAFU!$B$25</c:f>
              <c:strCache>
                <c:ptCount val="1"/>
                <c:pt idx="0">
                  <c:v>Compte éducation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numRef>
              <c:f>GraphAFU!$C$23:$CJ$23</c:f>
              <c:numCache>
                <c:formatCode>General</c:formatCode>
                <c:ptCount val="8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</c:numCache>
            </c:numRef>
          </c:cat>
          <c:val>
            <c:numRef>
              <c:f>GraphAFU!$C$25:$CJ$25</c:f>
              <c:numCache>
                <c:formatCode>General</c:formatCode>
                <c:ptCount val="86"/>
                <c:pt idx="0" formatCode="_-* #\ ##0_-;\-* #\ ##0_-;_-* &quot;-&quot;??_-;_-@_-">
                  <c:v>6600</c:v>
                </c:pt>
                <c:pt idx="1">
                  <c:v>6600</c:v>
                </c:pt>
                <c:pt idx="2">
                  <c:v>6600</c:v>
                </c:pt>
                <c:pt idx="3">
                  <c:v>6600</c:v>
                </c:pt>
                <c:pt idx="4">
                  <c:v>6600</c:v>
                </c:pt>
                <c:pt idx="5">
                  <c:v>6600</c:v>
                </c:pt>
                <c:pt idx="6">
                  <c:v>6600</c:v>
                </c:pt>
                <c:pt idx="7">
                  <c:v>6600</c:v>
                </c:pt>
                <c:pt idx="8">
                  <c:v>6600</c:v>
                </c:pt>
                <c:pt idx="9">
                  <c:v>6600</c:v>
                </c:pt>
                <c:pt idx="10">
                  <c:v>6600</c:v>
                </c:pt>
                <c:pt idx="11">
                  <c:v>6600</c:v>
                </c:pt>
                <c:pt idx="12">
                  <c:v>6600</c:v>
                </c:pt>
                <c:pt idx="13">
                  <c:v>6600</c:v>
                </c:pt>
                <c:pt idx="14">
                  <c:v>6600</c:v>
                </c:pt>
                <c:pt idx="15">
                  <c:v>6600</c:v>
                </c:pt>
                <c:pt idx="16">
                  <c:v>6600</c:v>
                </c:pt>
                <c:pt idx="17">
                  <c:v>6600</c:v>
                </c:pt>
                <c:pt idx="18">
                  <c:v>6600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C7-4636-9C98-3A69ECF3B019}"/>
            </c:ext>
          </c:extLst>
        </c:ser>
        <c:ser>
          <c:idx val="2"/>
          <c:order val="2"/>
          <c:tx>
            <c:strRef>
              <c:f>GraphAFU!$B$26</c:f>
              <c:strCache>
                <c:ptCount val="1"/>
                <c:pt idx="0">
                  <c:v>Part contributive de retraite</c:v>
                </c:pt>
              </c:strCache>
            </c:strRef>
          </c:tx>
          <c:spPr>
            <a:pattFill prst="ltUpDiag">
              <a:fgClr>
                <a:schemeClr val="tx2">
                  <a:lumMod val="20000"/>
                  <a:lumOff val="80000"/>
                </a:schemeClr>
              </a:fgClr>
              <a:bgClr>
                <a:schemeClr val="tx2">
                  <a:lumMod val="75000"/>
                </a:schemeClr>
              </a:bgClr>
            </a:pattFill>
            <a:ln>
              <a:noFill/>
            </a:ln>
            <a:effectLst/>
          </c:spPr>
          <c:cat>
            <c:numRef>
              <c:f>GraphAFU!$C$23:$CJ$23</c:f>
              <c:numCache>
                <c:formatCode>General</c:formatCode>
                <c:ptCount val="8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</c:numCache>
            </c:numRef>
          </c:cat>
          <c:val>
            <c:numRef>
              <c:f>GraphAFU!$C$26:$CJ$26</c:f>
              <c:numCache>
                <c:formatCode>General</c:formatCode>
                <c:ptCount val="86"/>
                <c:pt idx="64">
                  <c:v>6600</c:v>
                </c:pt>
                <c:pt idx="65">
                  <c:v>6600</c:v>
                </c:pt>
                <c:pt idx="66">
                  <c:v>6600</c:v>
                </c:pt>
                <c:pt idx="67">
                  <c:v>6600</c:v>
                </c:pt>
                <c:pt idx="68">
                  <c:v>6600</c:v>
                </c:pt>
                <c:pt idx="69">
                  <c:v>6600</c:v>
                </c:pt>
                <c:pt idx="70">
                  <c:v>6600</c:v>
                </c:pt>
                <c:pt idx="71">
                  <c:v>6600</c:v>
                </c:pt>
                <c:pt idx="72">
                  <c:v>6600</c:v>
                </c:pt>
                <c:pt idx="73">
                  <c:v>6600</c:v>
                </c:pt>
                <c:pt idx="74">
                  <c:v>6600</c:v>
                </c:pt>
                <c:pt idx="75">
                  <c:v>6600</c:v>
                </c:pt>
                <c:pt idx="76">
                  <c:v>6600</c:v>
                </c:pt>
                <c:pt idx="77">
                  <c:v>6600</c:v>
                </c:pt>
                <c:pt idx="78">
                  <c:v>6600</c:v>
                </c:pt>
                <c:pt idx="79">
                  <c:v>6600</c:v>
                </c:pt>
                <c:pt idx="80">
                  <c:v>6600</c:v>
                </c:pt>
                <c:pt idx="81">
                  <c:v>6600</c:v>
                </c:pt>
                <c:pt idx="82">
                  <c:v>6600</c:v>
                </c:pt>
                <c:pt idx="83">
                  <c:v>6600</c:v>
                </c:pt>
                <c:pt idx="84">
                  <c:v>6600</c:v>
                </c:pt>
                <c:pt idx="85">
                  <c:v>6600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C7-4636-9C98-3A69ECF3B019}"/>
            </c:ext>
          </c:extLst>
        </c:ser>
        <c:ser>
          <c:idx val="5"/>
          <c:order val="4"/>
          <c:tx>
            <c:strRef>
              <c:f>GraphAFU!$B$28</c:f>
              <c:strCache>
                <c:ptCount val="1"/>
                <c:pt idx="0">
                  <c:v>Part d'aide handicap</c:v>
                </c:pt>
              </c:strCache>
            </c:strRef>
          </c:tx>
          <c:spPr>
            <a:pattFill prst="ltUpDiag">
              <a:fgClr>
                <a:schemeClr val="tx2">
                  <a:lumMod val="20000"/>
                  <a:lumOff val="80000"/>
                </a:schemeClr>
              </a:fgClr>
              <a:bgClr>
                <a:schemeClr val="bg1"/>
              </a:bgClr>
            </a:pattFill>
            <a:ln>
              <a:noFill/>
            </a:ln>
            <a:effectLst/>
          </c:spPr>
          <c:cat>
            <c:numRef>
              <c:f>GraphAFU!$C$23:$CJ$23</c:f>
              <c:numCache>
                <c:formatCode>General</c:formatCode>
                <c:ptCount val="8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</c:numCache>
            </c:numRef>
          </c:cat>
          <c:val>
            <c:numRef>
              <c:f>GraphAFU!$C$28:$CJ$28</c:f>
              <c:numCache>
                <c:formatCode>General</c:formatCode>
                <c:ptCount val="86"/>
                <c:pt idx="0" formatCode="_-* #\ ##0_-;\-* #\ ##0_-;_-* &quot;-&quot;??_-;_-@_-">
                  <c:v>6600</c:v>
                </c:pt>
                <c:pt idx="1">
                  <c:v>6600</c:v>
                </c:pt>
                <c:pt idx="2">
                  <c:v>6600</c:v>
                </c:pt>
                <c:pt idx="3">
                  <c:v>6600</c:v>
                </c:pt>
                <c:pt idx="4">
                  <c:v>6600</c:v>
                </c:pt>
                <c:pt idx="5">
                  <c:v>6600</c:v>
                </c:pt>
                <c:pt idx="6">
                  <c:v>6600</c:v>
                </c:pt>
                <c:pt idx="7">
                  <c:v>6600</c:v>
                </c:pt>
                <c:pt idx="8">
                  <c:v>6600</c:v>
                </c:pt>
                <c:pt idx="9">
                  <c:v>6600</c:v>
                </c:pt>
                <c:pt idx="10">
                  <c:v>6600</c:v>
                </c:pt>
                <c:pt idx="11">
                  <c:v>6600</c:v>
                </c:pt>
                <c:pt idx="12">
                  <c:v>6600</c:v>
                </c:pt>
                <c:pt idx="13">
                  <c:v>6600</c:v>
                </c:pt>
                <c:pt idx="14">
                  <c:v>6600</c:v>
                </c:pt>
                <c:pt idx="15">
                  <c:v>6600</c:v>
                </c:pt>
                <c:pt idx="16">
                  <c:v>6600</c:v>
                </c:pt>
                <c:pt idx="17">
                  <c:v>6600</c:v>
                </c:pt>
                <c:pt idx="18">
                  <c:v>6600</c:v>
                </c:pt>
                <c:pt idx="19">
                  <c:v>6600</c:v>
                </c:pt>
                <c:pt idx="20">
                  <c:v>6600</c:v>
                </c:pt>
                <c:pt idx="21">
                  <c:v>6600</c:v>
                </c:pt>
                <c:pt idx="22">
                  <c:v>6600</c:v>
                </c:pt>
                <c:pt idx="23">
                  <c:v>6600</c:v>
                </c:pt>
                <c:pt idx="24">
                  <c:v>6600</c:v>
                </c:pt>
                <c:pt idx="25">
                  <c:v>6600</c:v>
                </c:pt>
                <c:pt idx="26">
                  <c:v>6600</c:v>
                </c:pt>
                <c:pt idx="27">
                  <c:v>6600</c:v>
                </c:pt>
                <c:pt idx="28">
                  <c:v>6600</c:v>
                </c:pt>
                <c:pt idx="29">
                  <c:v>6600</c:v>
                </c:pt>
                <c:pt idx="30">
                  <c:v>6600</c:v>
                </c:pt>
                <c:pt idx="31">
                  <c:v>6600</c:v>
                </c:pt>
                <c:pt idx="32">
                  <c:v>6600</c:v>
                </c:pt>
                <c:pt idx="33">
                  <c:v>6600</c:v>
                </c:pt>
                <c:pt idx="34">
                  <c:v>6600</c:v>
                </c:pt>
                <c:pt idx="35">
                  <c:v>6600</c:v>
                </c:pt>
                <c:pt idx="36">
                  <c:v>6600</c:v>
                </c:pt>
                <c:pt idx="37">
                  <c:v>6600</c:v>
                </c:pt>
                <c:pt idx="38">
                  <c:v>6600</c:v>
                </c:pt>
                <c:pt idx="39">
                  <c:v>6600</c:v>
                </c:pt>
                <c:pt idx="40">
                  <c:v>6600</c:v>
                </c:pt>
                <c:pt idx="41">
                  <c:v>6600</c:v>
                </c:pt>
                <c:pt idx="42">
                  <c:v>6600</c:v>
                </c:pt>
                <c:pt idx="43">
                  <c:v>6600</c:v>
                </c:pt>
                <c:pt idx="44">
                  <c:v>6600</c:v>
                </c:pt>
                <c:pt idx="45">
                  <c:v>6600</c:v>
                </c:pt>
                <c:pt idx="46">
                  <c:v>6600</c:v>
                </c:pt>
                <c:pt idx="47">
                  <c:v>6600</c:v>
                </c:pt>
                <c:pt idx="48">
                  <c:v>6600</c:v>
                </c:pt>
                <c:pt idx="49">
                  <c:v>6600</c:v>
                </c:pt>
                <c:pt idx="50">
                  <c:v>6600</c:v>
                </c:pt>
                <c:pt idx="51">
                  <c:v>6600</c:v>
                </c:pt>
                <c:pt idx="52">
                  <c:v>6600</c:v>
                </c:pt>
                <c:pt idx="53">
                  <c:v>6600</c:v>
                </c:pt>
                <c:pt idx="54">
                  <c:v>6600</c:v>
                </c:pt>
                <c:pt idx="55">
                  <c:v>6600</c:v>
                </c:pt>
                <c:pt idx="56">
                  <c:v>6600</c:v>
                </c:pt>
                <c:pt idx="57">
                  <c:v>6600</c:v>
                </c:pt>
                <c:pt idx="58">
                  <c:v>6600</c:v>
                </c:pt>
                <c:pt idx="59">
                  <c:v>6600</c:v>
                </c:pt>
                <c:pt idx="60">
                  <c:v>6600</c:v>
                </c:pt>
                <c:pt idx="61">
                  <c:v>6600</c:v>
                </c:pt>
                <c:pt idx="62">
                  <c:v>6600</c:v>
                </c:pt>
                <c:pt idx="63">
                  <c:v>6600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0C7-4636-9C98-3A69ECF3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4280448"/>
        <c:axId val="904297248"/>
        <c:extLst>
          <c:ext xmlns:c15="http://schemas.microsoft.com/office/drawing/2012/chart" uri="{02D57815-91ED-43cb-92C2-25804820EDAC}">
            <c15:filteredArea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GraphAFU!$B$27</c15:sqref>
                        </c15:formulaRef>
                      </c:ext>
                    </c:extLst>
                    <c:strCache>
                      <c:ptCount val="1"/>
                      <c:pt idx="0">
                        <c:v>Rendement du patrimoine restitué</c:v>
                      </c:pt>
                    </c:strCache>
                  </c:strRef>
                </c:tx>
                <c:spPr>
                  <a:solidFill>
                    <a:schemeClr val="tx2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cat>
                  <c:numRef>
                    <c:extLst>
                      <c:ext uri="{02D57815-91ED-43cb-92C2-25804820EDAC}">
                        <c15:formulaRef>
                          <c15:sqref>GraphAFU!$C$23:$CJ$23</c15:sqref>
                        </c15:formulaRef>
                      </c:ext>
                    </c:extLst>
                    <c:numCache>
                      <c:formatCode>General</c:formatCode>
                      <c:ptCount val="86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  <c:pt idx="49">
                        <c:v>49</c:v>
                      </c:pt>
                      <c:pt idx="50">
                        <c:v>50</c:v>
                      </c:pt>
                      <c:pt idx="51">
                        <c:v>51</c:v>
                      </c:pt>
                      <c:pt idx="52">
                        <c:v>52</c:v>
                      </c:pt>
                      <c:pt idx="53">
                        <c:v>53</c:v>
                      </c:pt>
                      <c:pt idx="54">
                        <c:v>54</c:v>
                      </c:pt>
                      <c:pt idx="55">
                        <c:v>55</c:v>
                      </c:pt>
                      <c:pt idx="56">
                        <c:v>56</c:v>
                      </c:pt>
                      <c:pt idx="57">
                        <c:v>57</c:v>
                      </c:pt>
                      <c:pt idx="58">
                        <c:v>58</c:v>
                      </c:pt>
                      <c:pt idx="59">
                        <c:v>59</c:v>
                      </c:pt>
                      <c:pt idx="60">
                        <c:v>60</c:v>
                      </c:pt>
                      <c:pt idx="61">
                        <c:v>61</c:v>
                      </c:pt>
                      <c:pt idx="62">
                        <c:v>62</c:v>
                      </c:pt>
                      <c:pt idx="63">
                        <c:v>63</c:v>
                      </c:pt>
                      <c:pt idx="64">
                        <c:v>64</c:v>
                      </c:pt>
                      <c:pt idx="65">
                        <c:v>65</c:v>
                      </c:pt>
                      <c:pt idx="66">
                        <c:v>66</c:v>
                      </c:pt>
                      <c:pt idx="67">
                        <c:v>67</c:v>
                      </c:pt>
                      <c:pt idx="68">
                        <c:v>68</c:v>
                      </c:pt>
                      <c:pt idx="69">
                        <c:v>69</c:v>
                      </c:pt>
                      <c:pt idx="70">
                        <c:v>70</c:v>
                      </c:pt>
                      <c:pt idx="71">
                        <c:v>71</c:v>
                      </c:pt>
                      <c:pt idx="72">
                        <c:v>72</c:v>
                      </c:pt>
                      <c:pt idx="73">
                        <c:v>73</c:v>
                      </c:pt>
                      <c:pt idx="74">
                        <c:v>74</c:v>
                      </c:pt>
                      <c:pt idx="75">
                        <c:v>75</c:v>
                      </c:pt>
                      <c:pt idx="76">
                        <c:v>76</c:v>
                      </c:pt>
                      <c:pt idx="77">
                        <c:v>77</c:v>
                      </c:pt>
                      <c:pt idx="78">
                        <c:v>78</c:v>
                      </c:pt>
                      <c:pt idx="79">
                        <c:v>79</c:v>
                      </c:pt>
                      <c:pt idx="80">
                        <c:v>80</c:v>
                      </c:pt>
                      <c:pt idx="81">
                        <c:v>81</c:v>
                      </c:pt>
                      <c:pt idx="82">
                        <c:v>82</c:v>
                      </c:pt>
                      <c:pt idx="83">
                        <c:v>83</c:v>
                      </c:pt>
                      <c:pt idx="84">
                        <c:v>84</c:v>
                      </c:pt>
                      <c:pt idx="85">
                        <c:v>85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GraphAFU!$C$27:$CJ$27</c15:sqref>
                        </c15:formulaRef>
                      </c:ext>
                    </c:extLst>
                    <c:numCache>
                      <c:formatCode>General</c:formatCode>
                      <c:ptCount val="86"/>
                      <c:pt idx="0">
                        <c:v>264</c:v>
                      </c:pt>
                      <c:pt idx="1">
                        <c:v>264</c:v>
                      </c:pt>
                      <c:pt idx="2">
                        <c:v>264</c:v>
                      </c:pt>
                      <c:pt idx="3">
                        <c:v>264</c:v>
                      </c:pt>
                      <c:pt idx="4">
                        <c:v>264</c:v>
                      </c:pt>
                      <c:pt idx="5">
                        <c:v>264</c:v>
                      </c:pt>
                      <c:pt idx="6">
                        <c:v>264</c:v>
                      </c:pt>
                      <c:pt idx="7">
                        <c:v>264</c:v>
                      </c:pt>
                      <c:pt idx="8">
                        <c:v>264</c:v>
                      </c:pt>
                      <c:pt idx="9">
                        <c:v>264</c:v>
                      </c:pt>
                      <c:pt idx="10">
                        <c:v>264</c:v>
                      </c:pt>
                      <c:pt idx="11">
                        <c:v>264</c:v>
                      </c:pt>
                      <c:pt idx="12">
                        <c:v>264</c:v>
                      </c:pt>
                      <c:pt idx="13">
                        <c:v>264</c:v>
                      </c:pt>
                      <c:pt idx="14">
                        <c:v>264</c:v>
                      </c:pt>
                      <c:pt idx="15">
                        <c:v>264</c:v>
                      </c:pt>
                      <c:pt idx="16">
                        <c:v>264</c:v>
                      </c:pt>
                      <c:pt idx="17">
                        <c:v>264</c:v>
                      </c:pt>
                      <c:pt idx="18">
                        <c:v>264</c:v>
                      </c:pt>
                      <c:pt idx="19">
                        <c:v>264</c:v>
                      </c:pt>
                      <c:pt idx="20">
                        <c:v>264</c:v>
                      </c:pt>
                      <c:pt idx="21">
                        <c:v>264</c:v>
                      </c:pt>
                      <c:pt idx="22">
                        <c:v>264</c:v>
                      </c:pt>
                      <c:pt idx="23">
                        <c:v>264</c:v>
                      </c:pt>
                      <c:pt idx="24">
                        <c:v>264</c:v>
                      </c:pt>
                      <c:pt idx="25">
                        <c:v>264</c:v>
                      </c:pt>
                      <c:pt idx="26">
                        <c:v>264</c:v>
                      </c:pt>
                      <c:pt idx="27">
                        <c:v>264</c:v>
                      </c:pt>
                      <c:pt idx="28">
                        <c:v>264</c:v>
                      </c:pt>
                      <c:pt idx="29">
                        <c:v>264</c:v>
                      </c:pt>
                      <c:pt idx="30">
                        <c:v>264</c:v>
                      </c:pt>
                      <c:pt idx="31">
                        <c:v>264</c:v>
                      </c:pt>
                      <c:pt idx="32">
                        <c:v>264</c:v>
                      </c:pt>
                      <c:pt idx="33">
                        <c:v>264</c:v>
                      </c:pt>
                      <c:pt idx="34">
                        <c:v>264</c:v>
                      </c:pt>
                      <c:pt idx="35">
                        <c:v>264</c:v>
                      </c:pt>
                      <c:pt idx="36">
                        <c:v>264</c:v>
                      </c:pt>
                      <c:pt idx="37">
                        <c:v>264</c:v>
                      </c:pt>
                      <c:pt idx="38">
                        <c:v>264</c:v>
                      </c:pt>
                      <c:pt idx="39">
                        <c:v>264</c:v>
                      </c:pt>
                      <c:pt idx="40">
                        <c:v>264</c:v>
                      </c:pt>
                      <c:pt idx="41">
                        <c:v>264</c:v>
                      </c:pt>
                      <c:pt idx="42">
                        <c:v>264</c:v>
                      </c:pt>
                      <c:pt idx="43">
                        <c:v>264</c:v>
                      </c:pt>
                      <c:pt idx="44">
                        <c:v>264</c:v>
                      </c:pt>
                      <c:pt idx="45">
                        <c:v>264</c:v>
                      </c:pt>
                      <c:pt idx="46">
                        <c:v>264</c:v>
                      </c:pt>
                      <c:pt idx="47">
                        <c:v>264</c:v>
                      </c:pt>
                      <c:pt idx="48">
                        <c:v>264</c:v>
                      </c:pt>
                      <c:pt idx="49">
                        <c:v>264</c:v>
                      </c:pt>
                      <c:pt idx="50">
                        <c:v>264</c:v>
                      </c:pt>
                      <c:pt idx="51">
                        <c:v>264</c:v>
                      </c:pt>
                      <c:pt idx="52">
                        <c:v>264</c:v>
                      </c:pt>
                      <c:pt idx="53">
                        <c:v>264</c:v>
                      </c:pt>
                      <c:pt idx="54">
                        <c:v>264</c:v>
                      </c:pt>
                      <c:pt idx="55">
                        <c:v>264</c:v>
                      </c:pt>
                      <c:pt idx="56">
                        <c:v>264</c:v>
                      </c:pt>
                      <c:pt idx="57">
                        <c:v>264</c:v>
                      </c:pt>
                      <c:pt idx="58">
                        <c:v>264</c:v>
                      </c:pt>
                      <c:pt idx="59">
                        <c:v>264</c:v>
                      </c:pt>
                      <c:pt idx="60">
                        <c:v>264</c:v>
                      </c:pt>
                      <c:pt idx="61">
                        <c:v>264</c:v>
                      </c:pt>
                      <c:pt idx="62">
                        <c:v>264</c:v>
                      </c:pt>
                      <c:pt idx="63">
                        <c:v>264</c:v>
                      </c:pt>
                      <c:pt idx="64">
                        <c:v>264</c:v>
                      </c:pt>
                      <c:pt idx="65">
                        <c:v>264</c:v>
                      </c:pt>
                      <c:pt idx="66">
                        <c:v>264</c:v>
                      </c:pt>
                      <c:pt idx="67">
                        <c:v>264</c:v>
                      </c:pt>
                      <c:pt idx="68">
                        <c:v>264</c:v>
                      </c:pt>
                      <c:pt idx="69">
                        <c:v>264</c:v>
                      </c:pt>
                      <c:pt idx="70">
                        <c:v>264</c:v>
                      </c:pt>
                      <c:pt idx="71">
                        <c:v>264</c:v>
                      </c:pt>
                      <c:pt idx="72">
                        <c:v>264</c:v>
                      </c:pt>
                      <c:pt idx="73">
                        <c:v>264</c:v>
                      </c:pt>
                      <c:pt idx="74">
                        <c:v>264</c:v>
                      </c:pt>
                      <c:pt idx="75">
                        <c:v>264</c:v>
                      </c:pt>
                      <c:pt idx="76">
                        <c:v>264</c:v>
                      </c:pt>
                      <c:pt idx="77">
                        <c:v>264</c:v>
                      </c:pt>
                      <c:pt idx="78">
                        <c:v>264</c:v>
                      </c:pt>
                      <c:pt idx="79">
                        <c:v>264</c:v>
                      </c:pt>
                      <c:pt idx="80">
                        <c:v>264</c:v>
                      </c:pt>
                      <c:pt idx="81">
                        <c:v>264</c:v>
                      </c:pt>
                      <c:pt idx="82">
                        <c:v>264</c:v>
                      </c:pt>
                      <c:pt idx="83">
                        <c:v>264</c:v>
                      </c:pt>
                      <c:pt idx="84">
                        <c:v>264</c:v>
                      </c:pt>
                      <c:pt idx="85">
                        <c:v>264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40C7-4636-9C98-3A69ECF3B019}"/>
                  </c:ext>
                </c:extLst>
              </c15:ser>
            </c15:filteredAreaSeries>
          </c:ext>
        </c:extLst>
      </c:areaChart>
      <c:lineChart>
        <c:grouping val="stack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280448"/>
        <c:axId val="904297248"/>
        <c:extLst>
          <c:ext xmlns:c15="http://schemas.microsoft.com/office/drawing/2012/chart" uri="{02D57815-91ED-43cb-92C2-25804820EDAC}">
            <c15:filteredLineSeries>
              <c15:ser>
                <c:idx val="4"/>
                <c:order val="5"/>
                <c:tx>
                  <c:strRef>
                    <c:extLst>
                      <c:ext uri="{02D57815-91ED-43cb-92C2-25804820EDAC}">
                        <c15:formulaRef>
                          <c15:sqref>GraphAFU!$B$29</c15:sqref>
                        </c15:formulaRef>
                      </c:ext>
                    </c:extLst>
                    <c:strCache>
                      <c:ptCount val="1"/>
                      <c:pt idx="0">
                        <c:v>Epargne retraite personnelle</c:v>
                      </c:pt>
                    </c:strCache>
                  </c:strRef>
                </c:tx>
                <c:spPr>
                  <a:ln w="28575" cap="rnd">
                    <a:noFill/>
                    <a:round/>
                  </a:ln>
                  <a:effectLst/>
                </c:spPr>
                <c:marker>
                  <c:symbol val="none"/>
                </c:marker>
                <c:dPt>
                  <c:idx val="65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57-40C7-4636-9C98-3A69ECF3B019}"/>
                    </c:ext>
                  </c:extLst>
                </c:dPt>
                <c:dPt>
                  <c:idx val="66"/>
                  <c:marker>
                    <c:symbol val="none"/>
                  </c:marker>
                  <c:bubble3D val="0"/>
                  <c:spPr>
                    <a:ln w="28575" cap="rnd">
                      <a:noFill/>
                      <a:prstDash val="dash"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5A-40C7-4636-9C98-3A69ECF3B019}"/>
                    </c:ext>
                  </c:extLst>
                </c:dPt>
                <c:dPt>
                  <c:idx val="67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58-40C7-4636-9C98-3A69ECF3B019}"/>
                    </c:ext>
                  </c:extLst>
                </c:dPt>
                <c:dPt>
                  <c:idx val="69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55-40C7-4636-9C98-3A69ECF3B019}"/>
                    </c:ext>
                  </c:extLst>
                </c:dPt>
                <c:dPt>
                  <c:idx val="71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5C-40C7-4636-9C98-3A69ECF3B019}"/>
                    </c:ext>
                  </c:extLst>
                </c:dPt>
                <c:dPt>
                  <c:idx val="73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5D-40C7-4636-9C98-3A69ECF3B019}"/>
                    </c:ext>
                  </c:extLst>
                </c:dPt>
                <c:dPt>
                  <c:idx val="75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5E-40C7-4636-9C98-3A69ECF3B019}"/>
                    </c:ext>
                  </c:extLst>
                </c:dPt>
                <c:dPt>
                  <c:idx val="77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5F-40C7-4636-9C98-3A69ECF3B019}"/>
                    </c:ext>
                  </c:extLst>
                </c:dPt>
                <c:dPt>
                  <c:idx val="79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61-40C7-4636-9C98-3A69ECF3B019}"/>
                    </c:ext>
                  </c:extLst>
                </c:dPt>
                <c:dPt>
                  <c:idx val="81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62-40C7-4636-9C98-3A69ECF3B019}"/>
                    </c:ext>
                  </c:extLst>
                </c:dPt>
                <c:dPt>
                  <c:idx val="83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63-40C7-4636-9C98-3A69ECF3B019}"/>
                    </c:ext>
                  </c:extLst>
                </c:dPt>
                <c:dPt>
                  <c:idx val="85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64-40C7-4636-9C98-3A69ECF3B019}"/>
                    </c:ext>
                  </c:extLst>
                </c:dPt>
                <c:cat>
                  <c:numRef>
                    <c:extLst>
                      <c:ext uri="{02D57815-91ED-43cb-92C2-25804820EDAC}">
                        <c15:formulaRef>
                          <c15:sqref>GraphAFU!$C$23:$CJ$23</c15:sqref>
                        </c15:formulaRef>
                      </c:ext>
                    </c:extLst>
                    <c:numCache>
                      <c:formatCode>General</c:formatCode>
                      <c:ptCount val="86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  <c:pt idx="17">
                        <c:v>17</c:v>
                      </c:pt>
                      <c:pt idx="18">
                        <c:v>18</c:v>
                      </c:pt>
                      <c:pt idx="19">
                        <c:v>19</c:v>
                      </c:pt>
                      <c:pt idx="20">
                        <c:v>20</c:v>
                      </c:pt>
                      <c:pt idx="21">
                        <c:v>21</c:v>
                      </c:pt>
                      <c:pt idx="22">
                        <c:v>22</c:v>
                      </c:pt>
                      <c:pt idx="23">
                        <c:v>23</c:v>
                      </c:pt>
                      <c:pt idx="24">
                        <c:v>24</c:v>
                      </c:pt>
                      <c:pt idx="25">
                        <c:v>25</c:v>
                      </c:pt>
                      <c:pt idx="26">
                        <c:v>26</c:v>
                      </c:pt>
                      <c:pt idx="27">
                        <c:v>27</c:v>
                      </c:pt>
                      <c:pt idx="28">
                        <c:v>28</c:v>
                      </c:pt>
                      <c:pt idx="29">
                        <c:v>29</c:v>
                      </c:pt>
                      <c:pt idx="30">
                        <c:v>30</c:v>
                      </c:pt>
                      <c:pt idx="31">
                        <c:v>31</c:v>
                      </c:pt>
                      <c:pt idx="32">
                        <c:v>32</c:v>
                      </c:pt>
                      <c:pt idx="33">
                        <c:v>33</c:v>
                      </c:pt>
                      <c:pt idx="34">
                        <c:v>34</c:v>
                      </c:pt>
                      <c:pt idx="35">
                        <c:v>35</c:v>
                      </c:pt>
                      <c:pt idx="36">
                        <c:v>36</c:v>
                      </c:pt>
                      <c:pt idx="37">
                        <c:v>37</c:v>
                      </c:pt>
                      <c:pt idx="38">
                        <c:v>38</c:v>
                      </c:pt>
                      <c:pt idx="39">
                        <c:v>39</c:v>
                      </c:pt>
                      <c:pt idx="40">
                        <c:v>40</c:v>
                      </c:pt>
                      <c:pt idx="41">
                        <c:v>41</c:v>
                      </c:pt>
                      <c:pt idx="42">
                        <c:v>42</c:v>
                      </c:pt>
                      <c:pt idx="43">
                        <c:v>43</c:v>
                      </c:pt>
                      <c:pt idx="44">
                        <c:v>44</c:v>
                      </c:pt>
                      <c:pt idx="45">
                        <c:v>45</c:v>
                      </c:pt>
                      <c:pt idx="46">
                        <c:v>46</c:v>
                      </c:pt>
                      <c:pt idx="47">
                        <c:v>47</c:v>
                      </c:pt>
                      <c:pt idx="48">
                        <c:v>48</c:v>
                      </c:pt>
                      <c:pt idx="49">
                        <c:v>49</c:v>
                      </c:pt>
                      <c:pt idx="50">
                        <c:v>50</c:v>
                      </c:pt>
                      <c:pt idx="51">
                        <c:v>51</c:v>
                      </c:pt>
                      <c:pt idx="52">
                        <c:v>52</c:v>
                      </c:pt>
                      <c:pt idx="53">
                        <c:v>53</c:v>
                      </c:pt>
                      <c:pt idx="54">
                        <c:v>54</c:v>
                      </c:pt>
                      <c:pt idx="55">
                        <c:v>55</c:v>
                      </c:pt>
                      <c:pt idx="56">
                        <c:v>56</c:v>
                      </c:pt>
                      <c:pt idx="57">
                        <c:v>57</c:v>
                      </c:pt>
                      <c:pt idx="58">
                        <c:v>58</c:v>
                      </c:pt>
                      <c:pt idx="59">
                        <c:v>59</c:v>
                      </c:pt>
                      <c:pt idx="60">
                        <c:v>60</c:v>
                      </c:pt>
                      <c:pt idx="61">
                        <c:v>61</c:v>
                      </c:pt>
                      <c:pt idx="62">
                        <c:v>62</c:v>
                      </c:pt>
                      <c:pt idx="63">
                        <c:v>63</c:v>
                      </c:pt>
                      <c:pt idx="64">
                        <c:v>64</c:v>
                      </c:pt>
                      <c:pt idx="65">
                        <c:v>65</c:v>
                      </c:pt>
                      <c:pt idx="66">
                        <c:v>66</c:v>
                      </c:pt>
                      <c:pt idx="67">
                        <c:v>67</c:v>
                      </c:pt>
                      <c:pt idx="68">
                        <c:v>68</c:v>
                      </c:pt>
                      <c:pt idx="69">
                        <c:v>69</c:v>
                      </c:pt>
                      <c:pt idx="70">
                        <c:v>70</c:v>
                      </c:pt>
                      <c:pt idx="71">
                        <c:v>71</c:v>
                      </c:pt>
                      <c:pt idx="72">
                        <c:v>72</c:v>
                      </c:pt>
                      <c:pt idx="73">
                        <c:v>73</c:v>
                      </c:pt>
                      <c:pt idx="74">
                        <c:v>74</c:v>
                      </c:pt>
                      <c:pt idx="75">
                        <c:v>75</c:v>
                      </c:pt>
                      <c:pt idx="76">
                        <c:v>76</c:v>
                      </c:pt>
                      <c:pt idx="77">
                        <c:v>77</c:v>
                      </c:pt>
                      <c:pt idx="78">
                        <c:v>78</c:v>
                      </c:pt>
                      <c:pt idx="79">
                        <c:v>79</c:v>
                      </c:pt>
                      <c:pt idx="80">
                        <c:v>80</c:v>
                      </c:pt>
                      <c:pt idx="81">
                        <c:v>81</c:v>
                      </c:pt>
                      <c:pt idx="82">
                        <c:v>82</c:v>
                      </c:pt>
                      <c:pt idx="83">
                        <c:v>83</c:v>
                      </c:pt>
                      <c:pt idx="84">
                        <c:v>84</c:v>
                      </c:pt>
                      <c:pt idx="85">
                        <c:v>85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GraphAFU!$C$29:$CJ$29</c15:sqref>
                        </c15:formulaRef>
                      </c:ext>
                    </c:extLst>
                    <c:numCache>
                      <c:formatCode>General</c:formatCode>
                      <c:ptCount val="86"/>
                      <c:pt idx="64">
                        <c:v>20064</c:v>
                      </c:pt>
                      <c:pt idx="65">
                        <c:v>20064</c:v>
                      </c:pt>
                      <c:pt idx="66">
                        <c:v>20064</c:v>
                      </c:pt>
                      <c:pt idx="67">
                        <c:v>20064</c:v>
                      </c:pt>
                      <c:pt idx="68">
                        <c:v>20064</c:v>
                      </c:pt>
                      <c:pt idx="69">
                        <c:v>20064</c:v>
                      </c:pt>
                      <c:pt idx="70">
                        <c:v>20064</c:v>
                      </c:pt>
                      <c:pt idx="71">
                        <c:v>20064</c:v>
                      </c:pt>
                      <c:pt idx="72">
                        <c:v>20064</c:v>
                      </c:pt>
                      <c:pt idx="73">
                        <c:v>20064</c:v>
                      </c:pt>
                      <c:pt idx="74">
                        <c:v>20064</c:v>
                      </c:pt>
                      <c:pt idx="75">
                        <c:v>20064</c:v>
                      </c:pt>
                      <c:pt idx="76">
                        <c:v>20064</c:v>
                      </c:pt>
                      <c:pt idx="77">
                        <c:v>20064</c:v>
                      </c:pt>
                      <c:pt idx="78">
                        <c:v>20064</c:v>
                      </c:pt>
                      <c:pt idx="79">
                        <c:v>20064</c:v>
                      </c:pt>
                      <c:pt idx="80">
                        <c:v>20064</c:v>
                      </c:pt>
                      <c:pt idx="81">
                        <c:v>20064</c:v>
                      </c:pt>
                      <c:pt idx="82">
                        <c:v>20064</c:v>
                      </c:pt>
                      <c:pt idx="83">
                        <c:v>20064</c:v>
                      </c:pt>
                      <c:pt idx="84">
                        <c:v>20064</c:v>
                      </c:pt>
                      <c:pt idx="85">
                        <c:v>20064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40C7-4636-9C98-3A69ECF3B019}"/>
                  </c:ext>
                </c:extLst>
              </c15:ser>
            </c15:filteredLineSeries>
          </c:ext>
        </c:extLst>
      </c:lineChart>
      <c:catAx>
        <c:axId val="9042804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Georgia" panose="02040502050405020303" pitchFamily="18" charset="0"/>
                    <a:ea typeface="+mn-ea"/>
                    <a:cs typeface="+mn-cs"/>
                  </a:defRPr>
                </a:pPr>
                <a:r>
                  <a:rPr lang="fr-FR"/>
                  <a:t>Âge du citoyen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Georgia" panose="02040502050405020303" pitchFamily="18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>
                <a:lumMod val="9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904297248"/>
        <c:crosses val="autoZero"/>
        <c:auto val="1"/>
        <c:lblAlgn val="ctr"/>
        <c:lblOffset val="100"/>
        <c:noMultiLvlLbl val="0"/>
      </c:catAx>
      <c:valAx>
        <c:axId val="904297248"/>
        <c:scaling>
          <c:orientation val="minMax"/>
          <c:max val="21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Georgia" panose="02040502050405020303" pitchFamily="18" charset="0"/>
                    <a:ea typeface="+mn-ea"/>
                    <a:cs typeface="+mn-cs"/>
                  </a:defRPr>
                </a:pPr>
                <a:r>
                  <a:rPr lang="fr-FR"/>
                  <a:t>€ par personne par 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Georgia" panose="02040502050405020303" pitchFamily="18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Georgia" panose="02040502050405020303" pitchFamily="18" charset="0"/>
                <a:ea typeface="+mn-ea"/>
                <a:cs typeface="+mn-cs"/>
              </a:defRPr>
            </a:pPr>
            <a:endParaRPr lang="fr-FR"/>
          </a:p>
        </c:txPr>
        <c:crossAx val="904280448"/>
        <c:crosses val="autoZero"/>
        <c:crossBetween val="between"/>
        <c:majorUnit val="3300"/>
      </c:valAx>
      <c:spPr>
        <a:noFill/>
        <a:ln>
          <a:solidFill>
            <a:schemeClr val="bg2">
              <a:lumMod val="9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93571719965108902"/>
          <c:w val="0.99897042763748156"/>
          <c:h val="5.45580853765911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Georgia" panose="02040502050405020303" pitchFamily="18" charset="0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Georgia" panose="02040502050405020303" pitchFamily="18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txData>
          <cx:v>Répartition de la dépense publique (1672 Md€ en 2024)</cx:v>
        </cx:txData>
      </cx:tx>
      <cx:txPr>
        <a:bodyPr vertOverflow="overflow" horzOverflow="overflow" wrap="square" lIns="0" tIns="0" rIns="0" bIns="0"/>
        <a:lstStyle/>
        <a:p>
          <a:pPr algn="ctr" rtl="0">
            <a:defRPr sz="1400" b="1" i="0">
              <a:solidFill>
                <a:sysClr val="windowText" lastClr="000000"/>
              </a:solidFill>
              <a:latin typeface="Georgia" panose="02040502050405020303" pitchFamily="18" charset="0"/>
              <a:ea typeface="Georgia" panose="02040502050405020303" pitchFamily="18" charset="0"/>
              <a:cs typeface="Georgia" panose="02040502050405020303" pitchFamily="18" charset="0"/>
            </a:defRPr>
          </a:pPr>
          <a:r>
            <a:rPr lang="fr-FR" b="1">
              <a:solidFill>
                <a:sysClr val="windowText" lastClr="000000"/>
              </a:solidFill>
              <a:latin typeface="Georgia" panose="02040502050405020303" pitchFamily="18" charset="0"/>
            </a:rPr>
            <a:t>Répartition de la dépense publique (1672 Md€ en 2024)</a:t>
          </a:r>
        </a:p>
      </cx:txPr>
    </cx:title>
    <cx:plotArea>
      <cx:plotAreaRegion>
        <cx:series layoutId="treemap" uniqueId="{00000000-A799-4531-8832-50D68BAEADB0}">
          <cx:dataPt idx="0">
            <cx:spPr>
              <a:solidFill>
                <a:sysClr val="windowText" lastClr="000000">
                  <a:lumMod val="85000"/>
                  <a:lumOff val="15000"/>
                </a:sysClr>
              </a:solidFill>
            </cx:spPr>
          </cx:dataPt>
          <cx:dataPt idx="4">
            <cx:spPr>
              <a:solidFill>
                <a:srgbClr val="5B9BD5"/>
              </a:solidFill>
            </cx:spPr>
          </cx:dataPt>
          <cx:dataPt idx="8">
            <cx:spPr>
              <a:solidFill>
                <a:sysClr val="windowText" lastClr="000000">
                  <a:lumMod val="65000"/>
                  <a:lumOff val="35000"/>
                </a:sysClr>
              </a:solidFill>
            </cx:spPr>
          </cx:dataPt>
          <cx:dataPt idx="11">
            <cx:spPr>
              <a:solidFill>
                <a:srgbClr val="4472C4"/>
              </a:solidFill>
            </cx:spPr>
          </cx:dataPt>
          <cx:dataPt idx="16">
            <cx:spPr>
              <a:solidFill>
                <a:srgbClr val="4472C4">
                  <a:lumMod val="60000"/>
                  <a:lumOff val="40000"/>
                </a:srgbClr>
              </a:solidFill>
            </cx:spPr>
          </cx:dataPt>
          <cx:dataPt idx="20">
            <cx:spPr>
              <a:solidFill>
                <a:sysClr val="windowText" lastClr="000000">
                  <a:lumMod val="75000"/>
                  <a:lumOff val="25000"/>
                </a:sys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>
                    <a:latin typeface="Georgia" panose="02040502050405020303" pitchFamily="18" charset="0"/>
                    <a:ea typeface="Georgia" panose="02040502050405020303" pitchFamily="18" charset="0"/>
                    <a:cs typeface="Georgia" panose="02040502050405020303" pitchFamily="18" charset="0"/>
                  </a:defRPr>
                </a:pPr>
                <a:endParaRPr lang="fr-FR" sz="900" b="0" i="0" u="none" strike="noStrike" baseline="0">
                  <a:solidFill>
                    <a:sysClr val="window" lastClr="FFFFFF"/>
                  </a:solidFill>
                  <a:latin typeface="Georgia" panose="02040502050405020303" pitchFamily="18" charset="0"/>
                </a:endParaRPr>
              </a:p>
            </cx:txPr>
            <cx:visibility seriesName="0" categoryName="1" value="1"/>
            <cx:separator> </cx:separator>
            <cx:dataLabel idx="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100" b="1"/>
                  </a:pPr>
                  <a:r>
                    <a:rPr lang="fr-FR" sz="1100" b="1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Sécurité 
106</a:t>
                  </a:r>
                </a:p>
              </cx:txPr>
              <cx:visibility seriesName="0" categoryName="1" value="1"/>
              <cx:separator> </cx:separator>
            </cx:dataLabel>
            <cx:dataLabel idx="1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/>
                  </a:pPr>
                  <a:r>
                    <a:rPr lang="fr-FR" sz="1000" b="0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Défense  54</a:t>
                  </a:r>
                </a:p>
              </cx:txPr>
              <cx:visibility seriesName="0" categoryName="1" value="1"/>
              <cx:separator> </cx:separator>
            </cx:dataLabel>
            <cx:dataLabel idx="2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/>
                  </a:pPr>
                  <a:r>
                    <a:rPr lang="fr-FR" sz="1000" b="0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Intérieur  39</a:t>
                  </a:r>
                </a:p>
              </cx:txPr>
              <cx:visibility seriesName="0" categoryName="1" value="1"/>
              <cx:separator> </cx:separator>
            </cx:dataLabel>
            <cx:dataLabel idx="4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100" b="1"/>
                  </a:pPr>
                  <a:r>
                    <a:rPr lang="fr-FR" sz="1100" b="1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Dépenses collectives 181</a:t>
                  </a:r>
                </a:p>
              </cx:txPr>
              <cx:visibility seriesName="0" categoryName="1" value="1"/>
              <cx:separator> </cx:separator>
            </cx:dataLabel>
            <cx:dataLabel idx="5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/>
                  </a:pPr>
                  <a:r>
                    <a:rPr lang="fr-FR" sz="1000" b="0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Administrations  117</a:t>
                  </a:r>
                </a:p>
              </cx:txPr>
              <cx:visibility seriesName="0" categoryName="1" value="1"/>
              <cx:separator> </cx:separator>
            </cx:dataLabel>
            <cx:dataLabel idx="8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100" b="1"/>
                  </a:pPr>
                  <a:r>
                    <a:rPr lang="fr-FR" sz="1100" b="1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Enseignement et recherche 149</a:t>
                  </a:r>
                </a:p>
              </cx:txPr>
              <cx:visibility seriesName="0" categoryName="1" value="1"/>
              <cx:separator> </cx:separator>
            </cx:dataLabel>
            <cx:dataLabel idx="9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/>
                  </a:pPr>
                  <a:r>
                    <a:rPr lang="fr-FR" sz="1000" b="0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Education  129</a:t>
                  </a:r>
                </a:p>
              </cx:txPr>
              <cx:visibility seriesName="0" categoryName="1" value="1"/>
              <cx:separator> </cx:separator>
            </cx:dataLabel>
            <cx:dataLabel idx="1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/>
                  </a:pPr>
                  <a:r>
                    <a:rPr lang="fr-FR" sz="1000" b="0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Recherche  20</a:t>
                  </a:r>
                </a:p>
              </cx:txPr>
              <cx:visibility seriesName="0" categoryName="1" value="1"/>
              <cx:separator> </cx:separator>
            </cx:dataLabel>
            <cx:dataLabel idx="11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100" b="1"/>
                  </a:pPr>
                  <a:r>
                    <a:rPr lang="fr-FR" sz="1100" b="1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Sécurité sociale et 
solidarité 933</a:t>
                  </a:r>
                </a:p>
              </cx:txPr>
              <cx:visibility seriesName="0" categoryName="1" value="1"/>
              <cx:separator> </cx:separator>
            </cx:dataLabel>
            <cx:dataLabel idx="12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/>
                  </a:pPr>
                  <a:r>
                    <a:rPr lang="fr-FR" sz="1000" b="0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Aides sociales  231</a:t>
                  </a:r>
                </a:p>
              </cx:txPr>
              <cx:visibility seriesName="0" categoryName="1" value="1"/>
              <cx:separator> </cx:separator>
            </cx:dataLabel>
            <cx:dataLabel idx="13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/>
                  </a:pPr>
                  <a:r>
                    <a:rPr lang="fr-FR" sz="1000" b="0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Santé   261</a:t>
                  </a:r>
                </a:p>
              </cx:txPr>
              <cx:visibility seriesName="0" categoryName="1" value="1"/>
              <cx:separator> </cx:separator>
            </cx:dataLabel>
            <cx:dataLabel idx="14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/>
                  </a:pPr>
                  <a:r>
                    <a:rPr lang="fr-FR" sz="1000" b="0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Retraites  392</a:t>
                  </a:r>
                </a:p>
              </cx:txPr>
              <cx:visibility seriesName="0" categoryName="1" value="1"/>
              <cx:separator> </cx:separator>
            </cx:dataLabel>
            <cx:dataLabel idx="16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100" b="1"/>
                  </a:pPr>
                  <a:r>
                    <a:rPr lang="fr-FR" sz="1100" b="1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Soutiens sectoriels 
244</a:t>
                  </a:r>
                </a:p>
              </cx:txPr>
              <cx:visibility seriesName="0" categoryName="1" value="1"/>
              <cx:separator> </cx:separator>
            </cx:dataLabel>
            <cx:dataLabel idx="17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/>
                  </a:pPr>
                  <a:r>
                    <a:rPr lang="fr-FR" sz="1000" b="0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Subventions économiques  171</a:t>
                  </a:r>
                </a:p>
              </cx:txPr>
              <cx:visibility seriesName="0" categoryName="1" value="1"/>
              <cx:separator> </cx:separator>
            </cx:dataLabel>
            <cx:dataLabel idx="18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900"/>
                  </a:pPr>
                  <a:r>
                    <a:rPr lang="fr-FR" sz="900" b="0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Aides au logement  30</a:t>
                  </a:r>
                </a:p>
              </cx:txPr>
              <cx:visibility seriesName="0" categoryName="1" value="1"/>
              <cx:separator> </cx:separator>
            </cx:dataLabel>
            <cx:dataLabel idx="19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/>
                  </a:pPr>
                  <a:r>
                    <a:rPr lang="fr-FR" sz="1000" b="0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Loisirs, culture  43</a:t>
                  </a:r>
                </a:p>
              </cx:txPr>
              <cx:visibility seriesName="0" categoryName="1" value="1"/>
              <cx:separator> </cx:separator>
            </cx:dataLabel>
            <cx:dataLabel idx="2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b="1" i="0"/>
                  </a:pPr>
                  <a:r>
                    <a:rPr lang="fr-FR" sz="900" b="1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Charge de la dette  59</a:t>
                  </a:r>
                </a:p>
              </cx:txPr>
              <cx:visibility seriesName="0" categoryName="1" value="1"/>
              <cx:separator> </cx:separator>
            </cx:dataLabel>
          </cx:dataLabels>
          <cx:dataId val="0"/>
          <cx:layoutPr>
            <cx:parentLabelLayout val="overlapping"/>
          </cx:layoutPr>
        </cx:series>
      </cx:plotAreaRegion>
    </cx:plotArea>
  </cx:chart>
  <cx:spPr>
    <a:ln>
      <a:noFill/>
    </a:ln>
  </cx:spPr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size">
        <cx:f>_xlchart.v1.3</cx:f>
      </cx:numDim>
    </cx:data>
  </cx:chartData>
  <cx:chart>
    <cx:title pos="t" align="ctr" overlay="0">
      <cx:tx>
        <cx:txData>
          <cx:v>Répartition des emplois publics (5,8 millions en 2023)</cx:v>
        </cx:txData>
      </cx:tx>
      <cx:txPr>
        <a:bodyPr vertOverflow="overflow" horzOverflow="overflow" wrap="square" lIns="0" tIns="0" rIns="0" bIns="0"/>
        <a:lstStyle/>
        <a:p>
          <a:pPr algn="ctr" rtl="0">
            <a:defRPr sz="1400" b="1" i="0">
              <a:solidFill>
                <a:sysClr val="windowText" lastClr="000000"/>
              </a:solidFill>
              <a:latin typeface="Georgia" panose="02040502050405020303" pitchFamily="18" charset="0"/>
              <a:ea typeface="Georgia" panose="02040502050405020303" pitchFamily="18" charset="0"/>
              <a:cs typeface="Georgia" panose="02040502050405020303" pitchFamily="18" charset="0"/>
            </a:defRPr>
          </a:pPr>
          <a:r>
            <a:rPr lang="fr-FR" b="1">
              <a:solidFill>
                <a:sysClr val="windowText" lastClr="000000"/>
              </a:solidFill>
              <a:latin typeface="Georgia" panose="02040502050405020303" pitchFamily="18" charset="0"/>
            </a:rPr>
            <a:t>Répartition des emplois publics (5,8 millions en 2023)</a:t>
          </a:r>
        </a:p>
      </cx:txPr>
    </cx:title>
    <cx:plotArea>
      <cx:plotAreaRegion>
        <cx:series layoutId="treemap" uniqueId="{00000000-604E-4C8E-AD35-0B22DB3DD926}">
          <cx:dataPt idx="0">
            <cx:spPr>
              <a:solidFill>
                <a:srgbClr val="44546A"/>
              </a:solidFill>
            </cx:spPr>
          </cx:dataPt>
          <cx:dataPt idx="1">
            <cx:spPr>
              <a:solidFill>
                <a:sysClr val="windowText" lastClr="000000">
                  <a:lumMod val="85000"/>
                  <a:lumOff val="15000"/>
                </a:sysClr>
              </a:solidFill>
            </cx:spPr>
          </cx:dataPt>
          <cx:dataPt idx="2">
            <cx:spPr>
              <a:solidFill>
                <a:sysClr val="windowText" lastClr="000000">
                  <a:lumMod val="75000"/>
                  <a:lumOff val="25000"/>
                </a:sysClr>
              </a:solidFill>
            </cx:spPr>
          </cx:dataPt>
          <cx:dataPt idx="3">
            <cx:spPr>
              <a:solidFill>
                <a:sysClr val="window" lastClr="FFFFFF">
                  <a:lumMod val="50000"/>
                </a:sysClr>
              </a:solidFill>
            </cx:spPr>
          </cx:dataPt>
          <cx:dataPt idx="4">
            <cx:spPr>
              <a:solidFill>
                <a:sysClr val="window" lastClr="FFFFFF">
                  <a:lumMod val="65000"/>
                </a:sysClr>
              </a:solidFill>
            </cx:spPr>
          </cx:dataPt>
          <cx:dataPt idx="5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6">
            <cx:spPr>
              <a:solidFill>
                <a:srgbClr val="44546A"/>
              </a:solidFill>
            </cx:spPr>
          </cx:dataPt>
          <cx:dataPt idx="10">
            <cx:spPr>
              <a:solidFill>
                <a:srgbClr val="4472C4"/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000">
                    <a:latin typeface="Georgia" panose="02040502050405020303" pitchFamily="18" charset="0"/>
                    <a:ea typeface="Georgia" panose="02040502050405020303" pitchFamily="18" charset="0"/>
                    <a:cs typeface="Georgia" panose="02040502050405020303" pitchFamily="18" charset="0"/>
                  </a:defRPr>
                </a:pPr>
                <a:endParaRPr lang="fr-FR" sz="1000" b="0" i="0" u="none" strike="noStrike" baseline="0">
                  <a:solidFill>
                    <a:sysClr val="window" lastClr="FFFFFF"/>
                  </a:solidFill>
                  <a:latin typeface="Georgia" panose="02040502050405020303" pitchFamily="18" charset="0"/>
                </a:endParaRPr>
              </a:p>
            </cx:txPr>
            <cx:visibility seriesName="0" categoryName="1" value="1"/>
            <cx:separator> </cx:separator>
            <cx:dataLabel idx="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100" b="1"/>
                  </a:pPr>
                  <a:r>
                    <a:rPr lang="fr-FR" sz="1100" b="1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Etat 2,6M</a:t>
                  </a:r>
                </a:p>
              </cx:txPr>
              <cx:visibility seriesName="0" categoryName="1" value="1"/>
              <cx:separator> </cx:separator>
            </cx:dataLabel>
            <cx:dataLabel idx="5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100" b="1"/>
                  </a:pPr>
                  <a:r>
                    <a:rPr lang="fr-FR" sz="1100" b="1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Collectivités locales 
2,0M</a:t>
                  </a:r>
                </a:p>
              </cx:txPr>
              <cx:visibility seriesName="0" categoryName="1" value="1"/>
              <cx:separator> </cx:separator>
            </cx:dataLabel>
            <cx:dataLabel idx="1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100" b="1"/>
                  </a:pPr>
                  <a:r>
                    <a:rPr lang="fr-FR" sz="1100" b="1" i="0" u="none" strike="noStrike" baseline="0">
                      <a:solidFill>
                        <a:sysClr val="window" lastClr="FFFFFF"/>
                      </a:solidFill>
                      <a:latin typeface="Georgia" panose="02040502050405020303" pitchFamily="18" charset="0"/>
                    </a:rPr>
                    <a:t>Caisses et établissements de santé 1,2M</a:t>
                  </a:r>
                </a:p>
              </cx:txPr>
              <cx:visibility seriesName="0" categoryName="1" value="0"/>
              <cx:separator> </cx:separator>
            </cx:dataLabel>
          </cx:dataLabels>
          <cx:dataId val="0"/>
          <cx:layoutPr/>
        </cx:series>
      </cx:plotAreaRegion>
    </cx:plotArea>
  </cx:chart>
  <cx:spPr>
    <a:ln>
      <a:noFill/>
    </a:ln>
  </cx:spPr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size">
        <cx:f>_xlchart.v1.5</cx:f>
      </cx:numDim>
    </cx:data>
  </cx:chartData>
  <cx:chart>
    <cx:title pos="t" align="ctr" overlay="0">
      <cx:tx>
        <cx:txData>
          <cx:v>236 Md€ d'économies restituées</cx:v>
        </cx:txData>
      </cx:tx>
      <cx:txPr>
        <a:bodyPr vertOverflow="overflow" horzOverflow="overflow" wrap="square" lIns="0" tIns="0" rIns="0" bIns="0"/>
        <a:lstStyle/>
        <a:p>
          <a:pPr algn="ctr" rtl="0">
            <a:defRPr sz="1400" b="1" i="0">
              <a:solidFill>
                <a:schemeClr val="tx1">
                  <a:lumMod val="95000"/>
                  <a:lumOff val="5000"/>
                </a:schemeClr>
              </a:solidFill>
              <a:latin typeface="Georgia" panose="02040502050405020303" pitchFamily="18" charset="0"/>
              <a:ea typeface="Georgia" panose="02040502050405020303" pitchFamily="18" charset="0"/>
              <a:cs typeface="Georgia" panose="02040502050405020303" pitchFamily="18" charset="0"/>
            </a:defRPr>
          </a:pPr>
          <a:r>
            <a:rPr lang="fr-FR" b="1">
              <a:solidFill>
                <a:schemeClr val="tx1">
                  <a:lumMod val="95000"/>
                  <a:lumOff val="5000"/>
                </a:schemeClr>
              </a:solidFill>
              <a:latin typeface="Georgia" panose="02040502050405020303" pitchFamily="18" charset="0"/>
            </a:rPr>
            <a:t>236 Md€ d'économies restituées</a:t>
          </a:r>
        </a:p>
      </cx:txPr>
    </cx:title>
    <cx:plotArea>
      <cx:plotAreaRegion>
        <cx:series layoutId="treemap" uniqueId="{00000000-C7BE-48AF-A755-91804B6D1A6F}">
          <cx:dataPt idx="0">
            <cx:spPr>
              <a:solidFill>
                <a:srgbClr val="4472C4"/>
              </a:solidFill>
            </cx:spPr>
          </cx:dataPt>
          <cx:dataPt idx="3">
            <cx:spPr>
              <a:solidFill>
                <a:srgbClr val="4472C4">
                  <a:lumMod val="60000"/>
                  <a:lumOff val="40000"/>
                </a:srgbClr>
              </a:solidFill>
            </cx:spPr>
          </cx:dataPt>
          <cx:dataPt idx="7">
            <cx:spPr>
              <a:solidFill>
                <a:srgbClr val="4472C4">
                  <a:lumMod val="40000"/>
                  <a:lumOff val="60000"/>
                </a:srgbClr>
              </a:solidFill>
            </cx:spPr>
          </cx:dataPt>
          <cx:dataPt idx="10">
            <cx:spPr>
              <a:solidFill>
                <a:srgbClr val="44546A"/>
              </a:solidFill>
            </cx:spPr>
          </cx:dataPt>
          <cx:dataPt idx="11">
            <cx:spPr>
              <a:solidFill>
                <a:srgbClr val="44546A">
                  <a:lumMod val="75000"/>
                </a:srgbClr>
              </a:solidFill>
            </cx:spPr>
          </cx:dataPt>
          <cx:dataLabels pos="inEnd">
            <cx:txPr>
              <a:bodyPr vertOverflow="overflow" horzOverflow="overflow" wrap="square" lIns="0" tIns="0" rIns="0" bIns="0"/>
              <a:lstStyle/>
              <a:p>
                <a:pPr algn="ctr" rtl="0">
                  <a:defRPr sz="900" b="0" i="0">
                    <a:solidFill>
                      <a:srgbClr val="FFFFFF"/>
                    </a:solidFill>
                    <a:latin typeface="Georgia" panose="02040502050405020303" pitchFamily="18" charset="0"/>
                    <a:ea typeface="Georgia" panose="02040502050405020303" pitchFamily="18" charset="0"/>
                    <a:cs typeface="Georgia" panose="02040502050405020303" pitchFamily="18" charset="0"/>
                  </a:defRPr>
                </a:pPr>
                <a:endParaRPr lang="fr-FR">
                  <a:latin typeface="Georgia" panose="02040502050405020303" pitchFamily="18" charset="0"/>
                </a:endParaRPr>
              </a:p>
            </cx:txPr>
            <cx:visibility seriesName="0" categoryName="1" value="1"/>
            <cx:separator> </cx:separator>
            <cx:dataLabel idx="0">
              <cx:txPr>
                <a:bodyPr vertOverflow="overflow" horzOverflow="overflow" wrap="square" lIns="0" tIns="0" rIns="0" bIns="0"/>
                <a:lstStyle/>
                <a:p>
                  <a:pPr algn="ctr" rtl="0">
                    <a:defRPr sz="1100" b="1"/>
                  </a:pPr>
                  <a:r>
                    <a:rPr lang="fr-FR" sz="1100" b="1">
                      <a:latin typeface="Georgia" panose="02040502050405020303" pitchFamily="18" charset="0"/>
                    </a:rPr>
                    <a:t>Administrations non indispensables 67</a:t>
                  </a:r>
                </a:p>
              </cx:txPr>
            </cx:dataLabel>
            <cx:dataLabel idx="3">
              <cx:txPr>
                <a:bodyPr vertOverflow="overflow" horzOverflow="overflow" wrap="square" lIns="0" tIns="0" rIns="0" bIns="0"/>
                <a:lstStyle/>
                <a:p>
                  <a:pPr algn="ctr" rtl="0">
                    <a:defRPr sz="1100" b="1"/>
                  </a:pPr>
                  <a:r>
                    <a:rPr lang="fr-FR" sz="1100" b="1">
                      <a:latin typeface="Georgia" panose="02040502050405020303" pitchFamily="18" charset="0"/>
                    </a:rPr>
                    <a:t>Subventions 69</a:t>
                  </a:r>
                </a:p>
              </cx:txPr>
            </cx:dataLabel>
            <cx:dataLabel idx="7">
              <cx:txPr>
                <a:bodyPr vertOverflow="overflow" horzOverflow="overflow" wrap="square" lIns="0" tIns="0" rIns="0" bIns="0"/>
                <a:lstStyle/>
                <a:p>
                  <a:pPr algn="ctr" rtl="0">
                    <a:defRPr sz="1100" b="1"/>
                  </a:pPr>
                  <a:r>
                    <a:rPr lang="fr-FR" sz="1100" b="1">
                      <a:latin typeface="Georgia" panose="02040502050405020303" pitchFamily="18" charset="0"/>
                    </a:rPr>
                    <a:t>Niches fiscales et sociales 52
(net)</a:t>
                  </a:r>
                </a:p>
              </cx:txPr>
            </cx:dataLabel>
            <cx:dataLabel idx="10">
              <cx:txPr>
                <a:bodyPr vertOverflow="overflow" horzOverflow="overflow" wrap="square" lIns="0" tIns="0" rIns="0" bIns="0"/>
                <a:lstStyle/>
                <a:p>
                  <a:pPr algn="ctr" rtl="0">
                    <a:defRPr sz="1100" b="1"/>
                  </a:pPr>
                  <a:r>
                    <a:rPr lang="fr-FR" sz="1100" b="1">
                      <a:latin typeface="Georgia" panose="02040502050405020303" pitchFamily="18" charset="0"/>
                    </a:rPr>
                    <a:t>Cotisations chômage 30</a:t>
                  </a:r>
                </a:p>
              </cx:txPr>
            </cx:dataLabel>
            <cx:dataLabel idx="11">
              <cx:txPr>
                <a:bodyPr vertOverflow="overflow" horzOverflow="overflow" wrap="square" lIns="0" tIns="0" rIns="0" bIns="0"/>
                <a:lstStyle/>
                <a:p>
                  <a:pPr algn="ctr" rtl="0">
                    <a:defRPr sz="1000" b="1"/>
                  </a:pPr>
                  <a:r>
                    <a:rPr lang="fr-FR" sz="1000" b="1">
                      <a:latin typeface="Georgia" panose="02040502050405020303" pitchFamily="18" charset="0"/>
                    </a:rPr>
                    <a:t>Rendement des actifs publics 18</a:t>
                  </a:r>
                </a:p>
              </cx:txPr>
            </cx:dataLabel>
          </cx:dataLabels>
          <cx:dataId val="0"/>
          <cx:layoutPr>
            <cx:parentLabelLayout val="overlapping"/>
          </cx:layoutPr>
        </cx:series>
      </cx:plotAreaRegion>
    </cx:plotArea>
  </cx:chart>
  <cx:spPr>
    <a:ln>
      <a:noFill/>
    </a:ln>
  </cx:spPr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size">
        <cx:f>_xlchart.v1.7</cx:f>
      </cx:numDim>
    </cx:data>
  </cx:chartData>
  <cx:chart>
    <cx:title pos="t" align="ctr" overlay="0">
      <cx:tx>
        <cx:txData>
          <cx:v>Répartition du patrimoine public (4500 Md€ en 2024)</cx:v>
        </cx:txData>
      </cx:tx>
      <cx:txPr>
        <a:bodyPr vertOverflow="overflow" horzOverflow="overflow" wrap="square" lIns="0" tIns="0" rIns="0" bIns="0"/>
        <a:lstStyle/>
        <a:p>
          <a:pPr algn="ctr" rtl="0">
            <a:defRPr sz="1400" b="1" i="0">
              <a:solidFill>
                <a:sysClr val="windowText" lastClr="000000"/>
              </a:solidFill>
              <a:latin typeface="Georgia" panose="02040502050405020303" pitchFamily="18" charset="0"/>
              <a:ea typeface="Georgia" panose="02040502050405020303" pitchFamily="18" charset="0"/>
              <a:cs typeface="Georgia" panose="02040502050405020303" pitchFamily="18" charset="0"/>
            </a:defRPr>
          </a:pPr>
          <a:r>
            <a:rPr lang="fr-FR" b="1">
              <a:solidFill>
                <a:sysClr val="windowText" lastClr="000000"/>
              </a:solidFill>
              <a:latin typeface="Georgia" panose="02040502050405020303" pitchFamily="18" charset="0"/>
            </a:rPr>
            <a:t>Répartition du patrimoine public (4500 Md€ en 2024)</a:t>
          </a:r>
        </a:p>
      </cx:txPr>
    </cx:title>
    <cx:plotArea>
      <cx:plotAreaRegion>
        <cx:series layoutId="treemap" uniqueId="{00000000-C5EF-4FA7-9D84-B67CA4CCE65B}">
          <cx:dataPt idx="0">
            <cx:spPr>
              <a:solidFill>
                <a:srgbClr val="4472C4">
                  <a:lumMod val="75000"/>
                </a:srgbClr>
              </a:solidFill>
            </cx:spPr>
          </cx:dataPt>
          <cx:dataPt idx="1">
            <cx:spPr>
              <a:solidFill>
                <a:sysClr val="windowText" lastClr="000000">
                  <a:lumMod val="65000"/>
                  <a:lumOff val="35000"/>
                </a:sysClr>
              </a:solidFill>
            </cx:spPr>
          </cx:dataPt>
          <cx:dataPt idx="2">
            <cx:spPr>
              <a:solidFill>
                <a:sysClr val="windowText" lastClr="000000">
                  <a:lumMod val="85000"/>
                  <a:lumOff val="15000"/>
                </a:sysClr>
              </a:solidFill>
            </cx:spPr>
          </cx:dataPt>
          <cx:dataPt idx="3">
            <cx:spPr>
              <a:solidFill>
                <a:sysClr val="windowText" lastClr="000000">
                  <a:lumMod val="75000"/>
                  <a:lumOff val="25000"/>
                </a:sysClr>
              </a:solidFill>
            </cx:spPr>
          </cx:dataPt>
          <cx:dataPt idx="4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7">
            <cx:spPr>
              <a:solidFill>
                <a:srgbClr val="44546A">
                  <a:lumMod val="40000"/>
                  <a:lumOff val="6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000">
                    <a:latin typeface="Georgia" panose="02040502050405020303" pitchFamily="18" charset="0"/>
                    <a:ea typeface="Georgia" panose="02040502050405020303" pitchFamily="18" charset="0"/>
                    <a:cs typeface="Georgia" panose="02040502050405020303" pitchFamily="18" charset="0"/>
                  </a:defRPr>
                </a:pPr>
                <a:endParaRPr lang="fr-FR" sz="1000" b="0" i="0" u="none" strike="noStrike" baseline="0">
                  <a:solidFill>
                    <a:sysClr val="window" lastClr="FFFFFF"/>
                  </a:solidFill>
                  <a:latin typeface="Georgia" panose="02040502050405020303" pitchFamily="18" charset="0"/>
                </a:endParaRPr>
              </a:p>
            </cx:txPr>
            <cx:visibility seriesName="0" categoryName="1" value="1"/>
            <cx:separator> </cx:separator>
            <cx:dataLabelHidden idx="0"/>
            <cx:dataLabelHidden idx="4"/>
            <cx:dataLabelHidden idx="7"/>
          </cx:dataLabels>
          <cx:dataId val="0"/>
          <cx:layoutPr/>
        </cx:series>
      </cx:plotAreaRegion>
    </cx:plotArea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10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_rels/drawing11.xml.rels><?xml version="1.0" encoding="UTF-8" standalone="yes"?>
<Relationships xmlns="http://schemas.openxmlformats.org/package/2006/relationships"><Relationship Id="rId1" Type="http://schemas.microsoft.com/office/2014/relationships/chartEx" Target="../charts/chartEx3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15.xml.rels><?xml version="1.0" encoding="UTF-8" standalone="yes"?>
<Relationships xmlns="http://schemas.openxmlformats.org/package/2006/relationships"><Relationship Id="rId1" Type="http://schemas.microsoft.com/office/2014/relationships/chartEx" Target="../charts/chartEx4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215900</xdr:colOff>
      <xdr:row>47</xdr:row>
      <xdr:rowOff>44450</xdr:rowOff>
    </xdr:from>
    <xdr:to>
      <xdr:col>9</xdr:col>
      <xdr:colOff>406400</xdr:colOff>
      <xdr:row>65</xdr:row>
      <xdr:rowOff>95250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E03561C-FC76-451A-BBF6-803275DBC9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107950</xdr:colOff>
      <xdr:row>8</xdr:row>
      <xdr:rowOff>107950</xdr:rowOff>
    </xdr:from>
    <xdr:to>
      <xdr:col>10</xdr:col>
      <xdr:colOff>298450</xdr:colOff>
      <xdr:row>26</xdr:row>
      <xdr:rowOff>158750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75EE966-78BF-41F5-B2F1-99E0C5908C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282575</xdr:colOff>
      <xdr:row>45</xdr:row>
      <xdr:rowOff>19050</xdr:rowOff>
    </xdr:from>
    <xdr:to>
      <xdr:col>8</xdr:col>
      <xdr:colOff>282575</xdr:colOff>
      <xdr:row>60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A3C2412-42F2-C3D1-427B-01C17788CB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438150</xdr:colOff>
      <xdr:row>9</xdr:row>
      <xdr:rowOff>177800</xdr:rowOff>
    </xdr:from>
    <xdr:to>
      <xdr:col>10</xdr:col>
      <xdr:colOff>184150</xdr:colOff>
      <xdr:row>28</xdr:row>
      <xdr:rowOff>31750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8E65866-5AC1-4DEC-9DB1-C80274A5D3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0.14101</cdr:x>
      <cdr:y>0.54605</cdr:y>
    </cdr:from>
    <cdr:to>
      <cdr:x>0.97723</cdr:x>
      <cdr:y>0.54605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4D749A51-DFF3-181B-8671-93745720C22C}"/>
            </a:ext>
          </a:extLst>
        </cdr:cNvPr>
        <cdr:cNvCxnSpPr/>
      </cdr:nvCxnSpPr>
      <cdr:spPr>
        <a:xfrm xmlns:a="http://schemas.openxmlformats.org/drawingml/2006/main">
          <a:off x="716318" y="1830799"/>
          <a:ext cx="4248000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0.07161</cdr:x>
      <cdr:y>0.92915</cdr:y>
    </cdr:from>
    <cdr:to>
      <cdr:x>0.97362</cdr:x>
      <cdr:y>0.99393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C6C932C0-D09C-6A1C-C966-C157E1B5FDF4}"/>
            </a:ext>
          </a:extLst>
        </cdr:cNvPr>
        <cdr:cNvSpPr txBox="1"/>
      </cdr:nvSpPr>
      <cdr:spPr>
        <a:xfrm xmlns:a="http://schemas.openxmlformats.org/drawingml/2006/main">
          <a:off x="361950" y="2914650"/>
          <a:ext cx="4559300" cy="203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900" kern="1200">
            <a:latin typeface="Aref Ruqaa" panose="02000503000000000000" pitchFamily="2" charset="-78"/>
            <a:cs typeface="Aref Ruqaa" panose="02000503000000000000" pitchFamily="2" charset="-78"/>
          </a:endParaRPr>
        </a:p>
      </cdr:txBody>
    </cdr:sp>
  </cdr:relSizeAnchor>
  <cdr:relSizeAnchor xmlns:cdr="http://schemas.openxmlformats.org/drawingml/2006/chartDrawing">
    <cdr:from>
      <cdr:x>0.01625</cdr:x>
      <cdr:y>0.93561</cdr:y>
    </cdr:from>
    <cdr:to>
      <cdr:x>0.99125</cdr:x>
      <cdr:y>1</cdr:y>
    </cdr:to>
    <cdr:sp macro="" textlink="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9864E493-D006-BD28-8267-B7E850D0EA25}"/>
            </a:ext>
          </a:extLst>
        </cdr:cNvPr>
        <cdr:cNvSpPr txBox="1"/>
      </cdr:nvSpPr>
      <cdr:spPr>
        <a:xfrm xmlns:a="http://schemas.openxmlformats.org/drawingml/2006/main">
          <a:off x="82550" y="3136900"/>
          <a:ext cx="4953000" cy="215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fr-FR" sz="900" i="1" kern="1200">
              <a:latin typeface="Arial" panose="020B0604020202020204" pitchFamily="34" charset="0"/>
              <a:cs typeface="Arial" panose="020B0604020202020204" pitchFamily="34" charset="0"/>
            </a:rPr>
            <a:t>* Médian : seui</a:t>
          </a:r>
          <a:r>
            <a:rPr lang="fr-FR" sz="900" i="1" kern="1200" baseline="0">
              <a:latin typeface="Arial" panose="020B0604020202020204" pitchFamily="34" charset="0"/>
              <a:cs typeface="Arial" panose="020B0604020202020204" pitchFamily="34" charset="0"/>
            </a:rPr>
            <a:t>l limite entre les 50 % les plus aisés et les 50 % les moins aisés. </a:t>
          </a:r>
          <a:r>
            <a:rPr lang="fr-FR" sz="900" i="1" kern="12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0</xdr:row>
      <xdr:rowOff>146050</xdr:rowOff>
    </xdr:from>
    <xdr:to>
      <xdr:col>4</xdr:col>
      <xdr:colOff>590550</xdr:colOff>
      <xdr:row>23</xdr:row>
      <xdr:rowOff>63500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9CF63C8-F395-A982-A6FE-916AEC2341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0.30244</cdr:x>
      <cdr:y>0.15443</cdr:y>
    </cdr:from>
    <cdr:to>
      <cdr:x>0.76878</cdr:x>
      <cdr:y>0.19572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BF23DB02-64AC-D7F5-CD40-A977BB8594FD}"/>
            </a:ext>
          </a:extLst>
        </cdr:cNvPr>
        <cdr:cNvSpPr/>
      </cdr:nvSpPr>
      <cdr:spPr>
        <a:xfrm xmlns:a="http://schemas.openxmlformats.org/drawingml/2006/main">
          <a:off x="984257" y="641344"/>
          <a:ext cx="1517645" cy="1714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2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 kern="1200"/>
        </a:p>
      </cdr:txBody>
    </cdr:sp>
  </cdr:relSizeAnchor>
  <cdr:relSizeAnchor xmlns:cdr="http://schemas.openxmlformats.org/drawingml/2006/chartDrawing">
    <cdr:from>
      <cdr:x>0.32195</cdr:x>
      <cdr:y>0.14831</cdr:y>
    </cdr:from>
    <cdr:to>
      <cdr:x>0.75512</cdr:x>
      <cdr:y>0.19724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4C36334B-A677-CC6B-A9DE-2C819646C507}"/>
            </a:ext>
          </a:extLst>
        </cdr:cNvPr>
        <cdr:cNvSpPr txBox="1"/>
      </cdr:nvSpPr>
      <cdr:spPr>
        <a:xfrm xmlns:a="http://schemas.openxmlformats.org/drawingml/2006/main">
          <a:off x="1047746" y="615932"/>
          <a:ext cx="1409698" cy="203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fr-FR" sz="900" i="1" kern="1200">
              <a:latin typeface="Georgia" panose="02040502050405020303" pitchFamily="18" charset="0"/>
            </a:rPr>
            <a:t>Impôt</a:t>
          </a:r>
          <a:r>
            <a:rPr lang="fr-FR" sz="900" i="1" kern="1200" baseline="0">
              <a:latin typeface="Georgia" panose="02040502050405020303" pitchFamily="18" charset="0"/>
            </a:rPr>
            <a:t> futur (déficit) 4 €</a:t>
          </a:r>
          <a:endParaRPr lang="fr-FR" sz="900" i="1" kern="1200">
            <a:latin typeface="Georgia" panose="02040502050405020303" pitchFamily="18" charset="0"/>
          </a:endParaRPr>
        </a:p>
      </cdr:txBody>
    </cdr:sp>
  </cdr:relSizeAnchor>
  <cdr:relSizeAnchor xmlns:cdr="http://schemas.openxmlformats.org/drawingml/2006/chartDrawing">
    <cdr:from>
      <cdr:x>0.78244</cdr:x>
      <cdr:y>0.20336</cdr:y>
    </cdr:from>
    <cdr:to>
      <cdr:x>0.83122</cdr:x>
      <cdr:y>0.93272</cdr:y>
    </cdr:to>
    <cdr:sp macro="" textlink="">
      <cdr:nvSpPr>
        <cdr:cNvPr id="4" name="Accolade fermante 3">
          <a:extLst xmlns:a="http://schemas.openxmlformats.org/drawingml/2006/main">
            <a:ext uri="{FF2B5EF4-FFF2-40B4-BE49-F238E27FC236}">
              <a16:creationId xmlns:a16="http://schemas.microsoft.com/office/drawing/2014/main" id="{D1580960-6372-02BD-C822-7659EA2E5370}"/>
            </a:ext>
          </a:extLst>
        </cdr:cNvPr>
        <cdr:cNvSpPr/>
      </cdr:nvSpPr>
      <cdr:spPr>
        <a:xfrm xmlns:a="http://schemas.openxmlformats.org/drawingml/2006/main">
          <a:off x="2546365" y="844537"/>
          <a:ext cx="158748" cy="3028959"/>
        </a:xfrm>
        <a:prstGeom xmlns:a="http://schemas.openxmlformats.org/drawingml/2006/main" prst="rightBrace">
          <a:avLst>
            <a:gd name="adj1" fmla="val 226923"/>
            <a:gd name="adj2" fmla="val 50000"/>
          </a:avLst>
        </a:prstGeom>
        <a:ln xmlns:a="http://schemas.openxmlformats.org/drawingml/2006/main" w="12700">
          <a:solidFill>
            <a:schemeClr val="accent1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 kern="1200"/>
        </a:p>
      </cdr:txBody>
    </cdr:sp>
  </cdr:relSizeAnchor>
  <cdr:relSizeAnchor xmlns:cdr="http://schemas.openxmlformats.org/drawingml/2006/chartDrawing">
    <cdr:from>
      <cdr:x>0.82927</cdr:x>
      <cdr:y>0.52293</cdr:y>
    </cdr:from>
    <cdr:to>
      <cdr:x>0.98829</cdr:x>
      <cdr:y>0.59021</cdr:y>
    </cdr:to>
    <cdr:sp macro="" textlink="">
      <cdr:nvSpPr>
        <cdr:cNvPr id="5" name="ZoneTexte 1">
          <a:extLst xmlns:a="http://schemas.openxmlformats.org/drawingml/2006/main">
            <a:ext uri="{FF2B5EF4-FFF2-40B4-BE49-F238E27FC236}">
              <a16:creationId xmlns:a16="http://schemas.microsoft.com/office/drawing/2014/main" id="{9D4B0DA8-1023-C89D-F049-63A61D3A0194}"/>
            </a:ext>
          </a:extLst>
        </cdr:cNvPr>
        <cdr:cNvSpPr txBox="1"/>
      </cdr:nvSpPr>
      <cdr:spPr>
        <a:xfrm xmlns:a="http://schemas.openxmlformats.org/drawingml/2006/main">
          <a:off x="2698751" y="2171683"/>
          <a:ext cx="517524" cy="2794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1100" i="0" kern="1200">
              <a:solidFill>
                <a:schemeClr val="tx2">
                  <a:lumMod val="50000"/>
                </a:schemeClr>
              </a:solidFill>
              <a:latin typeface="Georgia" panose="02040502050405020303" pitchFamily="18" charset="0"/>
            </a:rPr>
            <a:t>63 €</a:t>
          </a:r>
        </a:p>
      </cdr:txBody>
    </cdr:sp>
  </cdr:relSizeAnchor>
  <cdr:relSizeAnchor xmlns:cdr="http://schemas.openxmlformats.org/drawingml/2006/chartDrawing">
    <cdr:from>
      <cdr:x>0.35951</cdr:x>
      <cdr:y>0.38991</cdr:y>
    </cdr:from>
    <cdr:to>
      <cdr:x>0.64049</cdr:x>
      <cdr:y>0.61009</cdr:y>
    </cdr:to>
    <cdr:sp macro="" textlink="">
      <cdr:nvSpPr>
        <cdr:cNvPr id="6" name="ZoneTexte 5">
          <a:extLst xmlns:a="http://schemas.openxmlformats.org/drawingml/2006/main">
            <a:ext uri="{FF2B5EF4-FFF2-40B4-BE49-F238E27FC236}">
              <a16:creationId xmlns:a16="http://schemas.microsoft.com/office/drawing/2014/main" id="{22E0B399-87DB-E66A-5F35-314C104DCA27}"/>
            </a:ext>
          </a:extLst>
        </cdr:cNvPr>
        <cdr:cNvSpPr txBox="1"/>
      </cdr:nvSpPr>
      <cdr:spPr>
        <a:xfrm xmlns:a="http://schemas.openxmlformats.org/drawingml/2006/main">
          <a:off x="1169987" y="16192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1100" kern="1200"/>
        </a:p>
      </cdr:txBody>
    </cdr:sp>
  </cdr:relSizeAnchor>
  <cdr:relSizeAnchor xmlns:cdr="http://schemas.openxmlformats.org/drawingml/2006/chartDrawing">
    <cdr:from>
      <cdr:x>0.09561</cdr:x>
      <cdr:y>0.93578</cdr:y>
    </cdr:from>
    <cdr:to>
      <cdr:x>1</cdr:x>
      <cdr:y>1</cdr:y>
    </cdr:to>
    <cdr:sp macro="" textlink="">
      <cdr:nvSpPr>
        <cdr:cNvPr id="7" name="ZoneTexte 6">
          <a:extLst xmlns:a="http://schemas.openxmlformats.org/drawingml/2006/main">
            <a:ext uri="{FF2B5EF4-FFF2-40B4-BE49-F238E27FC236}">
              <a16:creationId xmlns:a16="http://schemas.microsoft.com/office/drawing/2014/main" id="{0E92EBB0-A337-6F2B-2CF1-FE84D91DCDFA}"/>
            </a:ext>
          </a:extLst>
        </cdr:cNvPr>
        <cdr:cNvSpPr txBox="1"/>
      </cdr:nvSpPr>
      <cdr:spPr>
        <a:xfrm xmlns:a="http://schemas.openxmlformats.org/drawingml/2006/main">
          <a:off x="311144" y="3886220"/>
          <a:ext cx="2943231" cy="2666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 i="1" kern="1200">
              <a:latin typeface="Georgia" panose="02040502050405020303" pitchFamily="18" charset="0"/>
              <a:cs typeface="Arial" panose="020B0604020202020204" pitchFamily="34" charset="0"/>
            </a:rPr>
            <a:t>* Propriétaires</a:t>
          </a:r>
          <a:r>
            <a:rPr lang="fr-FR" sz="900" i="1" kern="1200" baseline="0">
              <a:latin typeface="Georgia" panose="02040502050405020303" pitchFamily="18" charset="0"/>
              <a:cs typeface="Arial" panose="020B0604020202020204" pitchFamily="34" charset="0"/>
            </a:rPr>
            <a:t> : a</a:t>
          </a:r>
          <a:r>
            <a:rPr lang="fr-FR" sz="900" i="1" kern="1200">
              <a:latin typeface="Georgia" panose="02040502050405020303" pitchFamily="18" charset="0"/>
              <a:cs typeface="Arial" panose="020B0604020202020204" pitchFamily="34" charset="0"/>
            </a:rPr>
            <a:t>ctionnaires,</a:t>
          </a:r>
          <a:r>
            <a:rPr lang="fr-FR" sz="900" i="1" kern="1200" baseline="0">
              <a:latin typeface="Georgia" panose="02040502050405020303" pitchFamily="18" charset="0"/>
              <a:cs typeface="Arial" panose="020B0604020202020204" pitchFamily="34" charset="0"/>
            </a:rPr>
            <a:t> bailleurs et créanciers </a:t>
          </a:r>
          <a:endParaRPr lang="fr-FR" sz="900" i="1" kern="1200">
            <a:latin typeface="Georgia" panose="02040502050405020303" pitchFamily="18" charset="0"/>
            <a:cs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19</xdr:col>
      <xdr:colOff>50095</xdr:colOff>
      <xdr:row>37</xdr:row>
      <xdr:rowOff>146050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C9175EB-8354-4438-8323-9D1B7A41E0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238124</xdr:colOff>
      <xdr:row>1</xdr:row>
      <xdr:rowOff>57150</xdr:rowOff>
    </xdr:from>
    <xdr:to>
      <xdr:col>9</xdr:col>
      <xdr:colOff>501650</xdr:colOff>
      <xdr:row>22</xdr:row>
      <xdr:rowOff>82550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09AFFEF-CB57-A854-49A4-3F77E796AC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0.18732</cdr:x>
      <cdr:y>0.2149</cdr:y>
    </cdr:from>
    <cdr:to>
      <cdr:x>0.28831</cdr:x>
      <cdr:y>0.5286</cdr:y>
    </cdr:to>
    <cdr:cxnSp macro="">
      <cdr:nvCxnSpPr>
        <cdr:cNvPr id="3" name="Connecteur droit avec flèche 2">
          <a:extLst xmlns:a="http://schemas.openxmlformats.org/drawingml/2006/main">
            <a:ext uri="{FF2B5EF4-FFF2-40B4-BE49-F238E27FC236}">
              <a16:creationId xmlns:a16="http://schemas.microsoft.com/office/drawing/2014/main" id="{A1E31D1C-E1F4-ADF4-FD66-3FDBD475EFD4}"/>
            </a:ext>
          </a:extLst>
        </cdr:cNvPr>
        <cdr:cNvCxnSpPr/>
      </cdr:nvCxnSpPr>
      <cdr:spPr>
        <a:xfrm xmlns:a="http://schemas.openxmlformats.org/drawingml/2006/main">
          <a:off x="1012826" y="787400"/>
          <a:ext cx="546100" cy="114935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0.23899</cdr:x>
      <cdr:y>0.33622</cdr:y>
    </cdr:from>
    <cdr:to>
      <cdr:x>0.3259</cdr:x>
      <cdr:y>0.41768</cdr:y>
    </cdr:to>
    <cdr:sp macro="" textlink="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283C7B7B-1E17-2FFF-606D-8C369AB66079}"/>
            </a:ext>
          </a:extLst>
        </cdr:cNvPr>
        <cdr:cNvSpPr txBox="1"/>
      </cdr:nvSpPr>
      <cdr:spPr>
        <a:xfrm xmlns:a="http://schemas.openxmlformats.org/drawingml/2006/main">
          <a:off x="1292226" y="1231900"/>
          <a:ext cx="469900" cy="298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050" i="0" kern="1200">
              <a:solidFill>
                <a:sysClr val="windowText" lastClr="000000"/>
              </a:solidFill>
              <a:latin typeface="Georgia" panose="02040502050405020303" pitchFamily="18" charset="0"/>
            </a:rPr>
            <a:t>51 %</a:t>
          </a:r>
        </a:p>
      </cdr:txBody>
    </cdr:sp>
  </cdr:relSizeAnchor>
  <cdr:relSizeAnchor xmlns:cdr="http://schemas.openxmlformats.org/drawingml/2006/chartDrawing">
    <cdr:from>
      <cdr:x>0.33881</cdr:x>
      <cdr:y>0.58579</cdr:y>
    </cdr:from>
    <cdr:to>
      <cdr:x>0.43864</cdr:x>
      <cdr:y>0.73484</cdr:y>
    </cdr:to>
    <cdr:cxnSp macro="">
      <cdr:nvCxnSpPr>
        <cdr:cNvPr id="5" name="Connecteur droit avec flèche 4">
          <a:extLst xmlns:a="http://schemas.openxmlformats.org/drawingml/2006/main">
            <a:ext uri="{FF2B5EF4-FFF2-40B4-BE49-F238E27FC236}">
              <a16:creationId xmlns:a16="http://schemas.microsoft.com/office/drawing/2014/main" id="{819F065A-60C1-2FAB-3972-B76398897E9C}"/>
            </a:ext>
          </a:extLst>
        </cdr:cNvPr>
        <cdr:cNvCxnSpPr/>
      </cdr:nvCxnSpPr>
      <cdr:spPr>
        <a:xfrm xmlns:a="http://schemas.openxmlformats.org/drawingml/2006/main">
          <a:off x="1831976" y="2146300"/>
          <a:ext cx="539750" cy="54610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0.37933</cdr:x>
      <cdr:y>0.57886</cdr:y>
    </cdr:from>
    <cdr:to>
      <cdr:x>0.46624</cdr:x>
      <cdr:y>0.66031</cdr:y>
    </cdr:to>
    <cdr:sp macro="" textlink="">
      <cdr:nvSpPr>
        <cdr:cNvPr id="6" name="ZoneTexte 2">
          <a:extLst xmlns:a="http://schemas.openxmlformats.org/drawingml/2006/main">
            <a:ext uri="{FF2B5EF4-FFF2-40B4-BE49-F238E27FC236}">
              <a16:creationId xmlns:a16="http://schemas.microsoft.com/office/drawing/2014/main" id="{45EB69FE-FCF4-C51C-C21B-33220CB912CD}"/>
            </a:ext>
          </a:extLst>
        </cdr:cNvPr>
        <cdr:cNvSpPr txBox="1"/>
      </cdr:nvSpPr>
      <cdr:spPr>
        <a:xfrm xmlns:a="http://schemas.openxmlformats.org/drawingml/2006/main">
          <a:off x="2051050" y="2120900"/>
          <a:ext cx="469900" cy="298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050" i="0" kern="1200">
              <a:solidFill>
                <a:sysClr val="windowText" lastClr="000000"/>
              </a:solidFill>
              <a:latin typeface="Georgia" panose="02040502050405020303" pitchFamily="18" charset="0"/>
            </a:rPr>
            <a:t>51 %</a:t>
          </a:r>
        </a:p>
      </cdr:txBody>
    </cdr:sp>
  </cdr:relSizeAnchor>
  <cdr:relSizeAnchor xmlns:cdr="http://schemas.openxmlformats.org/drawingml/2006/chartDrawing">
    <cdr:from>
      <cdr:x>0.48914</cdr:x>
      <cdr:y>0.7851</cdr:y>
    </cdr:from>
    <cdr:to>
      <cdr:x>0.5919</cdr:x>
      <cdr:y>0.84575</cdr:y>
    </cdr:to>
    <cdr:cxnSp macro="">
      <cdr:nvCxnSpPr>
        <cdr:cNvPr id="10" name="Connecteur droit avec flèche 9">
          <a:extLst xmlns:a="http://schemas.openxmlformats.org/drawingml/2006/main">
            <a:ext uri="{FF2B5EF4-FFF2-40B4-BE49-F238E27FC236}">
              <a16:creationId xmlns:a16="http://schemas.microsoft.com/office/drawing/2014/main" id="{A3538CB8-BD51-DE96-0F8B-0685714C33A9}"/>
            </a:ext>
          </a:extLst>
        </cdr:cNvPr>
        <cdr:cNvCxnSpPr/>
      </cdr:nvCxnSpPr>
      <cdr:spPr>
        <a:xfrm xmlns:a="http://schemas.openxmlformats.org/drawingml/2006/main">
          <a:off x="2644776" y="2876550"/>
          <a:ext cx="555624" cy="22225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0.53024</cdr:x>
      <cdr:y>0.7435</cdr:y>
    </cdr:from>
    <cdr:to>
      <cdr:x>0.61715</cdr:x>
      <cdr:y>0.82496</cdr:y>
    </cdr:to>
    <cdr:sp macro="" textlink="">
      <cdr:nvSpPr>
        <cdr:cNvPr id="11" name="ZoneTexte 2">
          <a:extLst xmlns:a="http://schemas.openxmlformats.org/drawingml/2006/main">
            <a:ext uri="{FF2B5EF4-FFF2-40B4-BE49-F238E27FC236}">
              <a16:creationId xmlns:a16="http://schemas.microsoft.com/office/drawing/2014/main" id="{12A5DED6-9803-2FE4-B094-721684C5C177}"/>
            </a:ext>
          </a:extLst>
        </cdr:cNvPr>
        <cdr:cNvSpPr txBox="1"/>
      </cdr:nvSpPr>
      <cdr:spPr>
        <a:xfrm xmlns:a="http://schemas.openxmlformats.org/drawingml/2006/main">
          <a:off x="2867024" y="2724150"/>
          <a:ext cx="469900" cy="298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050" i="0" kern="1200">
              <a:solidFill>
                <a:sysClr val="windowText" lastClr="000000"/>
              </a:solidFill>
              <a:latin typeface="Georgia" panose="02040502050405020303" pitchFamily="18" charset="0"/>
            </a:rPr>
            <a:t>51 %</a:t>
          </a:r>
        </a:p>
      </cdr:txBody>
    </cdr:sp>
  </cdr:relSizeAnchor>
  <cdr:relSizeAnchor xmlns:cdr="http://schemas.openxmlformats.org/drawingml/2006/chartDrawing">
    <cdr:from>
      <cdr:x>0.63711</cdr:x>
      <cdr:y>0.86135</cdr:y>
    </cdr:from>
    <cdr:to>
      <cdr:x>0.74281</cdr:x>
      <cdr:y>0.90121</cdr:y>
    </cdr:to>
    <cdr:cxnSp macro="">
      <cdr:nvCxnSpPr>
        <cdr:cNvPr id="13" name="Connecteur droit avec flèche 12">
          <a:extLst xmlns:a="http://schemas.openxmlformats.org/drawingml/2006/main">
            <a:ext uri="{FF2B5EF4-FFF2-40B4-BE49-F238E27FC236}">
              <a16:creationId xmlns:a16="http://schemas.microsoft.com/office/drawing/2014/main" id="{A7CF35D2-D6DA-6E85-7DE6-5286134E5724}"/>
            </a:ext>
          </a:extLst>
        </cdr:cNvPr>
        <cdr:cNvCxnSpPr/>
      </cdr:nvCxnSpPr>
      <cdr:spPr>
        <a:xfrm xmlns:a="http://schemas.openxmlformats.org/drawingml/2006/main">
          <a:off x="3444876" y="3155950"/>
          <a:ext cx="571500" cy="14605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0.6788</cdr:x>
      <cdr:y>0.81456</cdr:y>
    </cdr:from>
    <cdr:to>
      <cdr:x>0.76571</cdr:x>
      <cdr:y>0.89601</cdr:y>
    </cdr:to>
    <cdr:sp macro="" textlink="">
      <cdr:nvSpPr>
        <cdr:cNvPr id="14" name="ZoneTexte 2">
          <a:extLst xmlns:a="http://schemas.openxmlformats.org/drawingml/2006/main">
            <a:ext uri="{FF2B5EF4-FFF2-40B4-BE49-F238E27FC236}">
              <a16:creationId xmlns:a16="http://schemas.microsoft.com/office/drawing/2014/main" id="{B5FDA528-F100-140C-0698-3F2012743A3A}"/>
            </a:ext>
          </a:extLst>
        </cdr:cNvPr>
        <cdr:cNvSpPr txBox="1"/>
      </cdr:nvSpPr>
      <cdr:spPr>
        <a:xfrm xmlns:a="http://schemas.openxmlformats.org/drawingml/2006/main">
          <a:off x="3670298" y="2984500"/>
          <a:ext cx="469900" cy="298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050" i="0" kern="1200">
              <a:solidFill>
                <a:sysClr val="windowText" lastClr="000000"/>
              </a:solidFill>
              <a:latin typeface="Georgia" panose="02040502050405020303" pitchFamily="18" charset="0"/>
            </a:rPr>
            <a:t>51 %</a:t>
          </a:r>
        </a:p>
      </cdr:txBody>
    </cdr:sp>
  </cdr:relSizeAnchor>
  <cdr:relSizeAnchor xmlns:cdr="http://schemas.openxmlformats.org/drawingml/2006/chartDrawing">
    <cdr:from>
      <cdr:x>0.77863</cdr:x>
      <cdr:y>0.90988</cdr:y>
    </cdr:from>
    <cdr:to>
      <cdr:x>0.88139</cdr:x>
      <cdr:y>0.92721</cdr:y>
    </cdr:to>
    <cdr:cxnSp macro="">
      <cdr:nvCxnSpPr>
        <cdr:cNvPr id="17" name="Connecteur droit avec flèche 16">
          <a:extLst xmlns:a="http://schemas.openxmlformats.org/drawingml/2006/main">
            <a:ext uri="{FF2B5EF4-FFF2-40B4-BE49-F238E27FC236}">
              <a16:creationId xmlns:a16="http://schemas.microsoft.com/office/drawing/2014/main" id="{B8E1AEE8-74B7-5E7C-997C-A3E141CF1C41}"/>
            </a:ext>
          </a:extLst>
        </cdr:cNvPr>
        <cdr:cNvCxnSpPr/>
      </cdr:nvCxnSpPr>
      <cdr:spPr>
        <a:xfrm xmlns:a="http://schemas.openxmlformats.org/drawingml/2006/main">
          <a:off x="4210050" y="3333750"/>
          <a:ext cx="555626" cy="6350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0.81327</cdr:x>
      <cdr:y>0.85789</cdr:y>
    </cdr:from>
    <cdr:to>
      <cdr:x>0.90018</cdr:x>
      <cdr:y>0.93934</cdr:y>
    </cdr:to>
    <cdr:sp macro="" textlink="">
      <cdr:nvSpPr>
        <cdr:cNvPr id="18" name="ZoneTexte 2">
          <a:extLst xmlns:a="http://schemas.openxmlformats.org/drawingml/2006/main">
            <a:ext uri="{FF2B5EF4-FFF2-40B4-BE49-F238E27FC236}">
              <a16:creationId xmlns:a16="http://schemas.microsoft.com/office/drawing/2014/main" id="{6574500D-74A3-71C6-2F0A-F32E2E036903}"/>
            </a:ext>
          </a:extLst>
        </cdr:cNvPr>
        <cdr:cNvSpPr txBox="1"/>
      </cdr:nvSpPr>
      <cdr:spPr>
        <a:xfrm xmlns:a="http://schemas.openxmlformats.org/drawingml/2006/main">
          <a:off x="4397372" y="3143250"/>
          <a:ext cx="469900" cy="298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050" i="0" kern="1200">
              <a:solidFill>
                <a:sysClr val="windowText" lastClr="000000"/>
              </a:solidFill>
              <a:latin typeface="Georgia" panose="02040502050405020303" pitchFamily="18" charset="0"/>
            </a:rPr>
            <a:t>51 %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311150</xdr:colOff>
      <xdr:row>0</xdr:row>
      <xdr:rowOff>114300</xdr:rowOff>
    </xdr:from>
    <xdr:to>
      <xdr:col>7</xdr:col>
      <xdr:colOff>501650</xdr:colOff>
      <xdr:row>26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686053A-46AF-4148-BB22-4B7DA413E8C2}"/>
            </a:ext>
          </a:extLst>
        </xdr:cNvPr>
        <xdr:cNvSpPr/>
      </xdr:nvSpPr>
      <xdr:spPr>
        <a:xfrm>
          <a:off x="311150" y="114300"/>
          <a:ext cx="7721600" cy="46736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352425</xdr:colOff>
      <xdr:row>0</xdr:row>
      <xdr:rowOff>146050</xdr:rowOff>
    </xdr:from>
    <xdr:to>
      <xdr:col>5</xdr:col>
      <xdr:colOff>190500</xdr:colOff>
      <xdr:row>25</xdr:row>
      <xdr:rowOff>171450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phique 2">
              <a:extLst>
                <a:ext uri="{FF2B5EF4-FFF2-40B4-BE49-F238E27FC236}">
                  <a16:creationId xmlns:a16="http://schemas.microsoft.com/office/drawing/2014/main" id="{C082029D-552A-FC68-4E95-ACACB76427D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2425" y="146050"/>
              <a:ext cx="5845175" cy="46291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5</xdr:col>
      <xdr:colOff>516700</xdr:colOff>
      <xdr:row>2</xdr:row>
      <xdr:rowOff>117300</xdr:rowOff>
    </xdr:from>
    <xdr:to>
      <xdr:col>7</xdr:col>
      <xdr:colOff>396700</xdr:colOff>
      <xdr:row>15</xdr:row>
      <xdr:rowOff>120650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13B13A4-4D5B-6FC6-2063-C96738A0EF02}"/>
            </a:ext>
          </a:extLst>
        </xdr:cNvPr>
        <xdr:cNvSpPr/>
      </xdr:nvSpPr>
      <xdr:spPr>
        <a:xfrm rot="5400000">
          <a:off x="6027150" y="982250"/>
          <a:ext cx="2397300" cy="1404000"/>
        </a:xfrm>
        <a:prstGeom prst="rect">
          <a:avLst/>
        </a:prstGeom>
        <a:noFill/>
        <a:ln w="28575">
          <a:solidFill>
            <a:schemeClr val="accent2">
              <a:lumMod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533400</xdr:colOff>
      <xdr:row>1</xdr:row>
      <xdr:rowOff>50800</xdr:rowOff>
    </xdr:from>
    <xdr:to>
      <xdr:col>7</xdr:col>
      <xdr:colOff>381000</xdr:colOff>
      <xdr:row>2</xdr:row>
      <xdr:rowOff>95250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2BEE24-A2A5-5A40-980D-1F1A22249E9B}"/>
            </a:ext>
          </a:extLst>
        </xdr:cNvPr>
        <xdr:cNvSpPr txBox="1"/>
      </xdr:nvSpPr>
      <xdr:spPr>
        <a:xfrm>
          <a:off x="6540500" y="234950"/>
          <a:ext cx="13716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000" b="1" i="1">
              <a:solidFill>
                <a:schemeClr val="accent2">
                  <a:lumMod val="50000"/>
                </a:schemeClr>
              </a:solidFill>
              <a:latin typeface="Georgia" panose="02040502050405020303" pitchFamily="18" charset="0"/>
            </a:rPr>
            <a:t>Restitution</a:t>
          </a:r>
          <a:r>
            <a:rPr lang="fr-FR" sz="1000" b="1" i="1" baseline="0">
              <a:solidFill>
                <a:schemeClr val="accent2">
                  <a:lumMod val="50000"/>
                </a:schemeClr>
              </a:solidFill>
              <a:latin typeface="Georgia" panose="02040502050405020303" pitchFamily="18" charset="0"/>
            </a:rPr>
            <a:t> 236</a:t>
          </a:r>
          <a:endParaRPr lang="fr-FR" sz="1000" b="1" i="1">
            <a:solidFill>
              <a:schemeClr val="accent2">
                <a:lumMod val="50000"/>
              </a:schemeClr>
            </a:solidFill>
            <a:latin typeface="Georgia" panose="02040502050405020303" pitchFamily="18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82550</xdr:rowOff>
    </xdr:from>
    <xdr:to>
      <xdr:col>9</xdr:col>
      <xdr:colOff>431800</xdr:colOff>
      <xdr:row>24</xdr:row>
      <xdr:rowOff>31750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F8326D2-AC6B-4545-8391-123C7C0CE47B}"/>
            </a:ext>
          </a:extLst>
        </xdr:cNvPr>
        <xdr:cNvSpPr/>
      </xdr:nvSpPr>
      <xdr:spPr>
        <a:xfrm>
          <a:off x="342900" y="82550"/>
          <a:ext cx="7499350" cy="43688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381000</xdr:colOff>
      <xdr:row>0</xdr:row>
      <xdr:rowOff>88900</xdr:rowOff>
    </xdr:from>
    <xdr:to>
      <xdr:col>7</xdr:col>
      <xdr:colOff>428625</xdr:colOff>
      <xdr:row>23</xdr:row>
      <xdr:rowOff>177800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phique 1">
              <a:extLst>
                <a:ext uri="{FF2B5EF4-FFF2-40B4-BE49-F238E27FC236}">
                  <a16:creationId xmlns:a16="http://schemas.microsoft.com/office/drawing/2014/main" id="{9A33B69F-065A-4270-9F9E-434A7EA499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81000" y="88900"/>
              <a:ext cx="5934075" cy="4324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8</xdr:col>
      <xdr:colOff>88900</xdr:colOff>
      <xdr:row>2</xdr:row>
      <xdr:rowOff>127000</xdr:rowOff>
    </xdr:from>
    <xdr:to>
      <xdr:col>9</xdr:col>
      <xdr:colOff>334450</xdr:colOff>
      <xdr:row>14</xdr:row>
      <xdr:rowOff>44450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5FEF8FFA-B3F3-4D26-AB26-6013CEE1C9C2}"/>
            </a:ext>
          </a:extLst>
        </xdr:cNvPr>
        <xdr:cNvSpPr/>
      </xdr:nvSpPr>
      <xdr:spPr>
        <a:xfrm>
          <a:off x="6737350" y="495300"/>
          <a:ext cx="1007550" cy="2127250"/>
        </a:xfrm>
        <a:prstGeom prst="rect">
          <a:avLst/>
        </a:prstGeom>
        <a:noFill/>
        <a:ln w="28575">
          <a:solidFill>
            <a:schemeClr val="accent2">
              <a:lumMod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57150</xdr:colOff>
      <xdr:row>0</xdr:row>
      <xdr:rowOff>107950</xdr:rowOff>
    </xdr:from>
    <xdr:to>
      <xdr:col>9</xdr:col>
      <xdr:colOff>355600</xdr:colOff>
      <xdr:row>2</xdr:row>
      <xdr:rowOff>120650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83C2599-C6A0-45FA-84DB-3F4736E6197F}"/>
            </a:ext>
          </a:extLst>
        </xdr:cNvPr>
        <xdr:cNvSpPr txBox="1"/>
      </xdr:nvSpPr>
      <xdr:spPr>
        <a:xfrm>
          <a:off x="6705600" y="107950"/>
          <a:ext cx="106045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000" b="1" i="1">
              <a:solidFill>
                <a:schemeClr val="accent2">
                  <a:lumMod val="50000"/>
                </a:schemeClr>
              </a:solidFill>
              <a:effectLst/>
              <a:latin typeface="Georgia" panose="02040502050405020303" pitchFamily="18" charset="0"/>
              <a:ea typeface="+mn-ea"/>
              <a:cs typeface="+mn-cs"/>
            </a:rPr>
            <a:t>Réduction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000" b="1" i="1">
              <a:solidFill>
                <a:schemeClr val="accent2">
                  <a:lumMod val="50000"/>
                </a:schemeClr>
              </a:solidFill>
              <a:effectLst/>
              <a:latin typeface="Georgia" panose="02040502050405020303" pitchFamily="18" charset="0"/>
              <a:ea typeface="+mn-ea"/>
              <a:cs typeface="+mn-cs"/>
            </a:rPr>
            <a:t>580 000</a:t>
          </a:r>
          <a:endParaRPr lang="fr-FR" sz="1000" b="1" i="1">
            <a:solidFill>
              <a:schemeClr val="accent2">
                <a:lumMod val="50000"/>
              </a:schemeClr>
            </a:solidFill>
            <a:effectLst/>
            <a:latin typeface="Georgia" panose="02040502050405020303" pitchFamily="18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329845</xdr:colOff>
      <xdr:row>0</xdr:row>
      <xdr:rowOff>92430</xdr:rowOff>
    </xdr:from>
    <xdr:to>
      <xdr:col>5</xdr:col>
      <xdr:colOff>231421</xdr:colOff>
      <xdr:row>21</xdr:row>
      <xdr:rowOff>156635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phique 2">
              <a:extLst>
                <a:ext uri="{FF2B5EF4-FFF2-40B4-BE49-F238E27FC236}">
                  <a16:creationId xmlns:a16="http://schemas.microsoft.com/office/drawing/2014/main" id="{659DBCC4-AD9B-493F-326E-73FCC9D067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29845" y="92430"/>
              <a:ext cx="5673726" cy="393135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5</xdr:col>
      <xdr:colOff>536223</xdr:colOff>
      <xdr:row>0</xdr:row>
      <xdr:rowOff>112890</xdr:rowOff>
    </xdr:from>
    <xdr:to>
      <xdr:col>13</xdr:col>
      <xdr:colOff>409223</xdr:colOff>
      <xdr:row>24</xdr:row>
      <xdr:rowOff>61662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D047713-3A01-4BE7-831D-CA1EE7D6B115}"/>
            </a:ext>
          </a:extLst>
        </xdr:cNvPr>
        <xdr:cNvSpPr/>
      </xdr:nvSpPr>
      <xdr:spPr>
        <a:xfrm>
          <a:off x="6314723" y="112890"/>
          <a:ext cx="5969000" cy="451371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19710</xdr:colOff>
      <xdr:row>1</xdr:row>
      <xdr:rowOff>175941</xdr:rowOff>
    </xdr:from>
    <xdr:to>
      <xdr:col>13</xdr:col>
      <xdr:colOff>148523</xdr:colOff>
      <xdr:row>9</xdr:row>
      <xdr:rowOff>116920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0F7AA2F-8F5E-4493-9CD9-8065DF698146}"/>
            </a:ext>
          </a:extLst>
        </xdr:cNvPr>
        <xdr:cNvSpPr/>
      </xdr:nvSpPr>
      <xdr:spPr>
        <a:xfrm>
          <a:off x="9608210" y="359385"/>
          <a:ext cx="2414813" cy="1408535"/>
        </a:xfrm>
        <a:prstGeom prst="rect">
          <a:avLst/>
        </a:prstGeom>
        <a:noFill/>
        <a:ln w="28575">
          <a:solidFill>
            <a:srgbClr val="00B05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45659</xdr:colOff>
      <xdr:row>4</xdr:row>
      <xdr:rowOff>21871</xdr:rowOff>
    </xdr:from>
    <xdr:to>
      <xdr:col>13</xdr:col>
      <xdr:colOff>127000</xdr:colOff>
      <xdr:row>7</xdr:row>
      <xdr:rowOff>7056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2DB6DEB-1E3D-45FB-874F-1C10EBF46ACE}"/>
            </a:ext>
          </a:extLst>
        </xdr:cNvPr>
        <xdr:cNvSpPr txBox="1"/>
      </xdr:nvSpPr>
      <xdr:spPr>
        <a:xfrm>
          <a:off x="9634159" y="755649"/>
          <a:ext cx="2367341" cy="5355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i="1">
              <a:solidFill>
                <a:srgbClr val="00B050"/>
              </a:solidFill>
              <a:latin typeface="Georgia" panose="02040502050405020303" pitchFamily="18" charset="0"/>
            </a:rPr>
            <a:t>Restitution</a:t>
          </a:r>
        </a:p>
        <a:p>
          <a:pPr algn="ctr"/>
          <a:r>
            <a:rPr lang="fr-FR" sz="1400" b="1" i="1" baseline="0">
              <a:solidFill>
                <a:srgbClr val="00B050"/>
              </a:solidFill>
              <a:latin typeface="Georgia" panose="02040502050405020303" pitchFamily="18" charset="0"/>
            </a:rPr>
            <a:t>236 milliards d'euros</a:t>
          </a:r>
          <a:endParaRPr lang="fr-FR" sz="1400" b="1" i="1">
            <a:solidFill>
              <a:srgbClr val="00B050"/>
            </a:solidFill>
            <a:latin typeface="Georgia" panose="02040502050405020303" pitchFamily="18" charset="0"/>
          </a:endParaRPr>
        </a:p>
      </xdr:txBody>
    </xdr:sp>
    <xdr:clientData/>
  </xdr:twoCellAnchor>
  <xdr:twoCellAnchor>
    <xdr:from>
      <xdr:col>5</xdr:col>
      <xdr:colOff>670278</xdr:colOff>
      <xdr:row>1</xdr:row>
      <xdr:rowOff>84668</xdr:rowOff>
    </xdr:from>
    <xdr:to>
      <xdr:col>13</xdr:col>
      <xdr:colOff>261055</xdr:colOff>
      <xdr:row>23</xdr:row>
      <xdr:rowOff>177667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D468978F-018F-4B1F-88AB-5D4C7823C516}"/>
            </a:ext>
          </a:extLst>
        </xdr:cNvPr>
        <xdr:cNvSpPr/>
      </xdr:nvSpPr>
      <xdr:spPr>
        <a:xfrm>
          <a:off x="6448778" y="268112"/>
          <a:ext cx="5686777" cy="4283999"/>
        </a:xfrm>
        <a:prstGeom prst="rect">
          <a:avLst/>
        </a:prstGeom>
        <a:noFill/>
        <a:ln w="28575">
          <a:solidFill>
            <a:schemeClr val="accent2">
              <a:lumMod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663725</xdr:colOff>
      <xdr:row>12</xdr:row>
      <xdr:rowOff>11996</xdr:rowOff>
    </xdr:from>
    <xdr:to>
      <xdr:col>11</xdr:col>
      <xdr:colOff>324554</xdr:colOff>
      <xdr:row>14</xdr:row>
      <xdr:rowOff>141113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756F338-9BA2-4232-AF1E-157142A49071}"/>
            </a:ext>
          </a:extLst>
        </xdr:cNvPr>
        <xdr:cNvSpPr txBox="1"/>
      </xdr:nvSpPr>
      <xdr:spPr>
        <a:xfrm>
          <a:off x="7966225" y="2213329"/>
          <a:ext cx="2708829" cy="4960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i="1">
              <a:solidFill>
                <a:schemeClr val="accent2">
                  <a:lumMod val="50000"/>
                </a:schemeClr>
              </a:solidFill>
              <a:latin typeface="Georgia" panose="02040502050405020303" pitchFamily="18" charset="0"/>
            </a:rPr>
            <a:t>Dépenses publiques</a:t>
          </a:r>
        </a:p>
        <a:p>
          <a:pPr algn="ctr"/>
          <a:r>
            <a:rPr lang="fr-FR" sz="1400" b="1" i="1">
              <a:solidFill>
                <a:schemeClr val="accent2">
                  <a:lumMod val="50000"/>
                </a:schemeClr>
              </a:solidFill>
              <a:latin typeface="Georgia" panose="02040502050405020303" pitchFamily="18" charset="0"/>
            </a:rPr>
            <a:t>1672 milliards</a:t>
          </a:r>
          <a:r>
            <a:rPr lang="fr-FR" sz="1400" b="1" i="1" baseline="0">
              <a:solidFill>
                <a:schemeClr val="accent2">
                  <a:lumMod val="50000"/>
                </a:schemeClr>
              </a:solidFill>
              <a:latin typeface="Georgia" panose="02040502050405020303" pitchFamily="18" charset="0"/>
            </a:rPr>
            <a:t> d'euros</a:t>
          </a:r>
          <a:endParaRPr lang="fr-FR" sz="1400" b="1" i="1">
            <a:solidFill>
              <a:schemeClr val="accent2">
                <a:lumMod val="50000"/>
              </a:schemeClr>
            </a:solidFill>
            <a:latin typeface="Georgia" panose="02040502050405020303" pitchFamily="18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63500</xdr:rowOff>
    </xdr:from>
    <xdr:to>
      <xdr:col>7</xdr:col>
      <xdr:colOff>253999</xdr:colOff>
      <xdr:row>23</xdr:row>
      <xdr:rowOff>107950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2527BA8-A06F-7DF8-0138-5099DDD73D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107951</xdr:colOff>
      <xdr:row>0</xdr:row>
      <xdr:rowOff>95250</xdr:rowOff>
    </xdr:from>
    <xdr:to>
      <xdr:col>12</xdr:col>
      <xdr:colOff>260350</xdr:colOff>
      <xdr:row>20</xdr:row>
      <xdr:rowOff>152400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2CBF5CC4-0C8F-48BA-984E-11D94CC03D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0.15438</cdr:x>
      <cdr:y>0.07929</cdr:y>
    </cdr:from>
    <cdr:to>
      <cdr:x>0.79841</cdr:x>
      <cdr:y>0.76214</cdr:y>
    </cdr:to>
    <cdr:cxnSp macro="">
      <cdr:nvCxnSpPr>
        <cdr:cNvPr id="3" name="Connecteur droit avec flèche 2">
          <a:extLst xmlns:a="http://schemas.openxmlformats.org/drawingml/2006/main">
            <a:ext uri="{FF2B5EF4-FFF2-40B4-BE49-F238E27FC236}">
              <a16:creationId xmlns:a16="http://schemas.microsoft.com/office/drawing/2014/main" id="{F4C9B7FE-EB8E-544A-10D2-3987CEB5D1AC}"/>
            </a:ext>
          </a:extLst>
        </cdr:cNvPr>
        <cdr:cNvCxnSpPr/>
      </cdr:nvCxnSpPr>
      <cdr:spPr>
        <a:xfrm xmlns:a="http://schemas.openxmlformats.org/drawingml/2006/main">
          <a:off x="923926" y="311150"/>
          <a:ext cx="3854450" cy="2679700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tx2">
              <a:lumMod val="60000"/>
              <a:lumOff val="40000"/>
            </a:schemeClr>
          </a:solidFill>
          <a:prstDash val="sysDash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0.19257</cdr:x>
      <cdr:y>0.01456</cdr:y>
    </cdr:from>
    <cdr:to>
      <cdr:x>0.19257</cdr:x>
      <cdr:y>0.97411</cdr:y>
    </cdr:to>
    <cdr:cxnSp macro="">
      <cdr:nvCxnSpPr>
        <cdr:cNvPr id="6" name="Connecteur droit 5">
          <a:extLst xmlns:a="http://schemas.openxmlformats.org/drawingml/2006/main">
            <a:ext uri="{FF2B5EF4-FFF2-40B4-BE49-F238E27FC236}">
              <a16:creationId xmlns:a16="http://schemas.microsoft.com/office/drawing/2014/main" id="{31EBB28B-C734-CA1E-CFF7-66A7C6FDC32C}"/>
            </a:ext>
          </a:extLst>
        </cdr:cNvPr>
        <cdr:cNvCxnSpPr/>
      </cdr:nvCxnSpPr>
      <cdr:spPr>
        <a:xfrm xmlns:a="http://schemas.openxmlformats.org/drawingml/2006/main">
          <a:off x="1152526" y="57150"/>
          <a:ext cx="0" cy="376555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2">
              <a:lumMod val="2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0.25623</cdr:x>
      <cdr:y>0.2997</cdr:y>
    </cdr:from>
    <cdr:to>
      <cdr:x>0.50345</cdr:x>
      <cdr:y>0.34125</cdr:y>
    </cdr:to>
    <cdr:sp macro="" textlink="">
      <cdr:nvSpPr>
        <cdr:cNvPr id="2" name="Accolade fermante 1">
          <a:extLst xmlns:a="http://schemas.openxmlformats.org/drawingml/2006/main">
            <a:ext uri="{FF2B5EF4-FFF2-40B4-BE49-F238E27FC236}">
              <a16:creationId xmlns:a16="http://schemas.microsoft.com/office/drawing/2014/main" id="{193E73C7-4E5B-4368-104C-8354B1EB4D97}"/>
            </a:ext>
          </a:extLst>
        </cdr:cNvPr>
        <cdr:cNvSpPr/>
      </cdr:nvSpPr>
      <cdr:spPr>
        <a:xfrm xmlns:a="http://schemas.openxmlformats.org/drawingml/2006/main" rot="16200000">
          <a:off x="2184401" y="631825"/>
          <a:ext cx="177800" cy="1479550"/>
        </a:xfrm>
        <a:prstGeom xmlns:a="http://schemas.openxmlformats.org/drawingml/2006/main" prst="rightBrace">
          <a:avLst>
            <a:gd name="adj1" fmla="val 93182"/>
            <a:gd name="adj2" fmla="val 50000"/>
          </a:avLst>
        </a:prstGeom>
        <a:ln xmlns:a="http://schemas.openxmlformats.org/drawingml/2006/main">
          <a:solidFill>
            <a:schemeClr val="tx1">
              <a:lumMod val="85000"/>
              <a:lumOff val="1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 kern="1200"/>
        </a:p>
      </cdr:txBody>
    </cdr:sp>
  </cdr:relSizeAnchor>
  <cdr:relSizeAnchor xmlns:cdr="http://schemas.openxmlformats.org/drawingml/2006/chartDrawing">
    <cdr:from>
      <cdr:x>0.62334</cdr:x>
      <cdr:y>0.5549</cdr:y>
    </cdr:from>
    <cdr:to>
      <cdr:x>0.98462</cdr:x>
      <cdr:y>0.59941</cdr:y>
    </cdr:to>
    <cdr:sp macro="" textlink="">
      <cdr:nvSpPr>
        <cdr:cNvPr id="4" name="Accolade fermante 3">
          <a:extLst xmlns:a="http://schemas.openxmlformats.org/drawingml/2006/main">
            <a:ext uri="{FF2B5EF4-FFF2-40B4-BE49-F238E27FC236}">
              <a16:creationId xmlns:a16="http://schemas.microsoft.com/office/drawing/2014/main" id="{0435C645-BE04-4E96-6156-689419A5247A}"/>
            </a:ext>
          </a:extLst>
        </cdr:cNvPr>
        <cdr:cNvSpPr/>
      </cdr:nvSpPr>
      <cdr:spPr>
        <a:xfrm xmlns:a="http://schemas.openxmlformats.org/drawingml/2006/main" rot="16200000">
          <a:off x="4716463" y="1389063"/>
          <a:ext cx="190500" cy="2162174"/>
        </a:xfrm>
        <a:prstGeom xmlns:a="http://schemas.openxmlformats.org/drawingml/2006/main" prst="rightBrace">
          <a:avLst>
            <a:gd name="adj1" fmla="val 93182"/>
            <a:gd name="adj2" fmla="val 50000"/>
          </a:avLst>
        </a:prstGeom>
        <a:ln xmlns:a="http://schemas.openxmlformats.org/drawingml/2006/main">
          <a:solidFill>
            <a:schemeClr val="tx1">
              <a:lumMod val="85000"/>
              <a:lumOff val="1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fr-FR" kern="1200"/>
        </a:p>
      </cdr:txBody>
    </cdr:sp>
  </cdr:relSizeAnchor>
  <cdr:relSizeAnchor xmlns:cdr="http://schemas.openxmlformats.org/drawingml/2006/chartDrawing">
    <cdr:from>
      <cdr:x>0.31034</cdr:x>
      <cdr:y>0.20623</cdr:y>
    </cdr:from>
    <cdr:to>
      <cdr:x>0.47056</cdr:x>
      <cdr:y>0.29525</cdr:y>
    </cdr:to>
    <cdr:sp macro="" textlink="">
      <cdr:nvSpPr>
        <cdr:cNvPr id="5" name="ZoneTexte 4">
          <a:extLst xmlns:a="http://schemas.openxmlformats.org/drawingml/2006/main">
            <a:ext uri="{FF2B5EF4-FFF2-40B4-BE49-F238E27FC236}">
              <a16:creationId xmlns:a16="http://schemas.microsoft.com/office/drawing/2014/main" id="{0B105B37-E5FA-BC3F-45E5-2FC18E4B3AB1}"/>
            </a:ext>
          </a:extLst>
        </cdr:cNvPr>
        <cdr:cNvSpPr txBox="1"/>
      </cdr:nvSpPr>
      <cdr:spPr>
        <a:xfrm xmlns:a="http://schemas.openxmlformats.org/drawingml/2006/main">
          <a:off x="1857376" y="882650"/>
          <a:ext cx="958850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fr-FR" sz="1000" i="1" kern="1200">
              <a:latin typeface="Georgia" panose="02040502050405020303" pitchFamily="18" charset="0"/>
              <a:cs typeface="Arial" panose="020B0604020202020204" pitchFamily="34" charset="0"/>
            </a:rPr>
            <a:t>Fermeture 801</a:t>
          </a:r>
        </a:p>
      </cdr:txBody>
    </cdr:sp>
  </cdr:relSizeAnchor>
  <cdr:relSizeAnchor xmlns:cdr="http://schemas.openxmlformats.org/drawingml/2006/chartDrawing">
    <cdr:from>
      <cdr:x>0.72361</cdr:x>
      <cdr:y>0.46291</cdr:y>
    </cdr:from>
    <cdr:to>
      <cdr:x>0.88382</cdr:x>
      <cdr:y>0.55193</cdr:y>
    </cdr:to>
    <cdr:sp macro="" textlink="">
      <cdr:nvSpPr>
        <cdr:cNvPr id="7" name="ZoneTexte 1">
          <a:extLst xmlns:a="http://schemas.openxmlformats.org/drawingml/2006/main">
            <a:ext uri="{FF2B5EF4-FFF2-40B4-BE49-F238E27FC236}">
              <a16:creationId xmlns:a16="http://schemas.microsoft.com/office/drawing/2014/main" id="{994FC2D4-8DB3-3CB0-6166-F98CC863A7E6}"/>
            </a:ext>
          </a:extLst>
        </cdr:cNvPr>
        <cdr:cNvSpPr txBox="1"/>
      </cdr:nvSpPr>
      <cdr:spPr>
        <a:xfrm xmlns:a="http://schemas.openxmlformats.org/drawingml/2006/main">
          <a:off x="4330700" y="1981200"/>
          <a:ext cx="958850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1000" i="1" kern="1200">
              <a:latin typeface="Georgia" panose="02040502050405020303" pitchFamily="18" charset="0"/>
              <a:cs typeface="Arial" panose="020B0604020202020204" pitchFamily="34" charset="0"/>
            </a:rPr>
            <a:t>Autonomie 303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0.29563</cdr:x>
      <cdr:y>0.16019</cdr:y>
    </cdr:from>
    <cdr:to>
      <cdr:x>0.72817</cdr:x>
      <cdr:y>0.77994</cdr:y>
    </cdr:to>
    <cdr:cxnSp macro="">
      <cdr:nvCxnSpPr>
        <cdr:cNvPr id="3" name="Connecteur droit avec flèche 2">
          <a:extLst xmlns:a="http://schemas.openxmlformats.org/drawingml/2006/main">
            <a:ext uri="{FF2B5EF4-FFF2-40B4-BE49-F238E27FC236}">
              <a16:creationId xmlns:a16="http://schemas.microsoft.com/office/drawing/2014/main" id="{F4C9B7FE-EB8E-544A-10D2-3987CEB5D1AC}"/>
            </a:ext>
          </a:extLst>
        </cdr:cNvPr>
        <cdr:cNvCxnSpPr/>
      </cdr:nvCxnSpPr>
      <cdr:spPr>
        <a:xfrm xmlns:a="http://schemas.openxmlformats.org/drawingml/2006/main">
          <a:off x="946149" y="628650"/>
          <a:ext cx="1384300" cy="2432050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tx2">
              <a:lumMod val="60000"/>
              <a:lumOff val="40000"/>
            </a:schemeClr>
          </a:solidFill>
          <a:prstDash val="sysDash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0.35278</cdr:x>
      <cdr:y>0.02427</cdr:y>
    </cdr:from>
    <cdr:to>
      <cdr:x>0.35278</cdr:x>
      <cdr:y>0.98382</cdr:y>
    </cdr:to>
    <cdr:cxnSp macro="">
      <cdr:nvCxnSpPr>
        <cdr:cNvPr id="6" name="Connecteur droit 5">
          <a:extLst xmlns:a="http://schemas.openxmlformats.org/drawingml/2006/main">
            <a:ext uri="{FF2B5EF4-FFF2-40B4-BE49-F238E27FC236}">
              <a16:creationId xmlns:a16="http://schemas.microsoft.com/office/drawing/2014/main" id="{31EBB28B-C734-CA1E-CFF7-66A7C6FDC32C}"/>
            </a:ext>
          </a:extLst>
        </cdr:cNvPr>
        <cdr:cNvCxnSpPr/>
      </cdr:nvCxnSpPr>
      <cdr:spPr>
        <a:xfrm xmlns:a="http://schemas.openxmlformats.org/drawingml/2006/main">
          <a:off x="2111357" y="95238"/>
          <a:ext cx="0" cy="3765562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2">
              <a:lumMod val="2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215900</xdr:colOff>
      <xdr:row>0</xdr:row>
      <xdr:rowOff>82550</xdr:rowOff>
    </xdr:from>
    <xdr:to>
      <xdr:col>8</xdr:col>
      <xdr:colOff>203200</xdr:colOff>
      <xdr:row>23</xdr:row>
      <xdr:rowOff>171450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7F5914C5-464F-B4A6-337F-6A318898D3E7}"/>
            </a:ext>
          </a:extLst>
        </xdr:cNvPr>
        <xdr:cNvSpPr/>
      </xdr:nvSpPr>
      <xdr:spPr>
        <a:xfrm>
          <a:off x="215900" y="82550"/>
          <a:ext cx="7334250" cy="43243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228600</xdr:colOff>
      <xdr:row>0</xdr:row>
      <xdr:rowOff>88900</xdr:rowOff>
    </xdr:from>
    <xdr:to>
      <xdr:col>6</xdr:col>
      <xdr:colOff>339725</xdr:colOff>
      <xdr:row>23</xdr:row>
      <xdr:rowOff>177800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phique 2">
              <a:extLst>
                <a:ext uri="{FF2B5EF4-FFF2-40B4-BE49-F238E27FC236}">
                  <a16:creationId xmlns:a16="http://schemas.microsoft.com/office/drawing/2014/main" id="{36626382-B504-4BAF-A268-ED4707F8207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8600" y="88900"/>
              <a:ext cx="5934075" cy="4324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6</xdr:col>
      <xdr:colOff>685800</xdr:colOff>
      <xdr:row>2</xdr:row>
      <xdr:rowOff>165100</xdr:rowOff>
    </xdr:from>
    <xdr:to>
      <xdr:col>8</xdr:col>
      <xdr:colOff>94200</xdr:colOff>
      <xdr:row>20</xdr:row>
      <xdr:rowOff>69850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D79DA30-D949-58C6-E58B-B8611AD7A052}"/>
            </a:ext>
          </a:extLst>
        </xdr:cNvPr>
        <xdr:cNvSpPr/>
      </xdr:nvSpPr>
      <xdr:spPr>
        <a:xfrm>
          <a:off x="6508750" y="533400"/>
          <a:ext cx="932400" cy="3219450"/>
        </a:xfrm>
        <a:prstGeom prst="rect">
          <a:avLst/>
        </a:prstGeom>
        <a:noFill/>
        <a:ln w="28575">
          <a:solidFill>
            <a:schemeClr val="accent2">
              <a:lumMod val="50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641350</xdr:colOff>
      <xdr:row>0</xdr:row>
      <xdr:rowOff>152400</xdr:rowOff>
    </xdr:from>
    <xdr:to>
      <xdr:col>8</xdr:col>
      <xdr:colOff>177800</xdr:colOff>
      <xdr:row>2</xdr:row>
      <xdr:rowOff>165100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52F14FA-111B-5729-19CF-8384150F5E17}"/>
            </a:ext>
          </a:extLst>
        </xdr:cNvPr>
        <xdr:cNvSpPr txBox="1"/>
      </xdr:nvSpPr>
      <xdr:spPr>
        <a:xfrm>
          <a:off x="6464300" y="152400"/>
          <a:ext cx="106045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000" b="1" i="1">
              <a:solidFill>
                <a:schemeClr val="accent2">
                  <a:lumMod val="50000"/>
                </a:schemeClr>
              </a:solidFill>
              <a:effectLst/>
              <a:latin typeface="Georgia" panose="02040502050405020303" pitchFamily="18" charset="0"/>
              <a:ea typeface="+mn-ea"/>
              <a:cs typeface="+mn-cs"/>
            </a:rPr>
            <a:t>Restitution</a:t>
          </a:r>
          <a:r>
            <a:rPr lang="fr-FR" sz="1000" b="1" i="1" baseline="0">
              <a:solidFill>
                <a:schemeClr val="accent2">
                  <a:lumMod val="50000"/>
                </a:schemeClr>
              </a:solidFill>
              <a:effectLst/>
              <a:latin typeface="Georgia" panose="02040502050405020303" pitchFamily="18" charset="0"/>
              <a:ea typeface="+mn-ea"/>
              <a:cs typeface="+mn-cs"/>
            </a:rPr>
            <a:t> 600</a:t>
          </a:r>
          <a:endParaRPr lang="fr-FR" sz="1000" b="1" i="1">
            <a:solidFill>
              <a:schemeClr val="accent2">
                <a:lumMod val="50000"/>
              </a:schemeClr>
            </a:solidFill>
            <a:effectLst/>
            <a:latin typeface="Georgia" panose="02040502050405020303" pitchFamily="18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222251</xdr:colOff>
      <xdr:row>0</xdr:row>
      <xdr:rowOff>83256</xdr:rowOff>
    </xdr:from>
    <xdr:to>
      <xdr:col>26</xdr:col>
      <xdr:colOff>335846</xdr:colOff>
      <xdr:row>21</xdr:row>
      <xdr:rowOff>133350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4AAFC7F-2EAC-4473-963A-FF9B1F9E8C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130174</xdr:colOff>
      <xdr:row>0</xdr:row>
      <xdr:rowOff>114300</xdr:rowOff>
    </xdr:from>
    <xdr:to>
      <xdr:col>10</xdr:col>
      <xdr:colOff>133349</xdr:colOff>
      <xdr:row>23</xdr:row>
      <xdr:rowOff>146050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9F88E36-9EAB-DD04-6813-3A65AECE4B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6350</xdr:colOff>
      <xdr:row>84</xdr:row>
      <xdr:rowOff>120650</xdr:rowOff>
    </xdr:from>
    <xdr:to>
      <xdr:col>23</xdr:col>
      <xdr:colOff>92075</xdr:colOff>
      <xdr:row>107</xdr:row>
      <xdr:rowOff>152400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85BBEC36-4428-4CE7-A1E0-2F54A5D037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0.44661</cdr:x>
      <cdr:y>0.10017</cdr:y>
    </cdr:from>
    <cdr:to>
      <cdr:x>0.44912</cdr:x>
      <cdr:y>0.86383</cdr:y>
    </cdr:to>
    <cdr:cxnSp macro="">
      <cdr:nvCxnSpPr>
        <cdr:cNvPr id="5" name="Connecteur droit 4">
          <a:extLst xmlns:a="http://schemas.openxmlformats.org/drawingml/2006/main">
            <a:ext uri="{FF2B5EF4-FFF2-40B4-BE49-F238E27FC236}">
              <a16:creationId xmlns:a16="http://schemas.microsoft.com/office/drawing/2014/main" id="{23DA2E2A-57F8-7609-290F-2C43B1E234B2}"/>
            </a:ext>
          </a:extLst>
        </cdr:cNvPr>
        <cdr:cNvCxnSpPr/>
      </cdr:nvCxnSpPr>
      <cdr:spPr>
        <a:xfrm xmlns:a="http://schemas.openxmlformats.org/drawingml/2006/main">
          <a:off x="2727922" y="392403"/>
          <a:ext cx="15277" cy="2991441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2">
              <a:lumMod val="20000"/>
              <a:lumOff val="80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0.17165</cdr:y>
    </cdr:from>
    <cdr:to>
      <cdr:x>0.08733</cdr:x>
      <cdr:y>0.29809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3274C0AE-17CB-71F7-74EC-1D9E752D8593}"/>
            </a:ext>
          </a:extLst>
        </cdr:cNvPr>
        <cdr:cNvSpPr txBox="1"/>
      </cdr:nvSpPr>
      <cdr:spPr>
        <a:xfrm xmlns:a="http://schemas.openxmlformats.org/drawingml/2006/main">
          <a:off x="0" y="672394"/>
          <a:ext cx="533399" cy="495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fr-FR" sz="900" kern="1200" baseline="0">
              <a:latin typeface="Georgia" panose="02040502050405020303" pitchFamily="18" charset="0"/>
              <a:cs typeface="Arial" panose="020B0604020202020204" pitchFamily="34" charset="0"/>
            </a:rPr>
            <a:t>Aide 6600€ </a:t>
          </a:r>
          <a:br>
            <a:rPr lang="fr-FR" sz="900" kern="1200" baseline="0">
              <a:latin typeface="Georgia" panose="02040502050405020303" pitchFamily="18" charset="0"/>
              <a:cs typeface="Arial" panose="020B0604020202020204" pitchFamily="34" charset="0"/>
            </a:rPr>
          </a:br>
          <a:r>
            <a:rPr lang="fr-FR" sz="900" kern="1200" baseline="0">
              <a:latin typeface="Georgia" panose="02040502050405020303" pitchFamily="18" charset="0"/>
              <a:cs typeface="Arial" panose="020B0604020202020204" pitchFamily="34" charset="0"/>
            </a:rPr>
            <a:t>par an</a:t>
          </a:r>
          <a:endParaRPr lang="fr-FR" sz="900" kern="1200">
            <a:latin typeface="Georgia" panose="02040502050405020303" pitchFamily="18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0.19441</cdr:x>
      <cdr:y>0.25937</cdr:y>
    </cdr:from>
    <cdr:to>
      <cdr:x>0.31085</cdr:x>
      <cdr:y>0.31916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EC4BC324-D6B3-3066-7608-06441A48DB54}"/>
            </a:ext>
          </a:extLst>
        </cdr:cNvPr>
        <cdr:cNvSpPr txBox="1"/>
      </cdr:nvSpPr>
      <cdr:spPr>
        <a:xfrm xmlns:a="http://schemas.openxmlformats.org/drawingml/2006/main">
          <a:off x="1187450" y="1016000"/>
          <a:ext cx="711199" cy="234244"/>
        </a:xfrm>
        <a:prstGeom xmlns:a="http://schemas.openxmlformats.org/drawingml/2006/main" prst="rect">
          <a:avLst/>
        </a:prstGeom>
        <a:solidFill xmlns:a="http://schemas.openxmlformats.org/drawingml/2006/main">
          <a:schemeClr val="tx2">
            <a:alpha val="37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900" i="1" kern="1200" baseline="0">
              <a:solidFill>
                <a:schemeClr val="bg1"/>
              </a:solidFill>
              <a:latin typeface="Georgia" panose="02040502050405020303" pitchFamily="18" charset="0"/>
              <a:cs typeface="Arial" panose="020B0604020202020204" pitchFamily="34" charset="0"/>
            </a:rPr>
            <a:t>Gain net</a:t>
          </a:r>
          <a:endParaRPr lang="fr-FR" sz="900" i="1" kern="1200">
            <a:solidFill>
              <a:schemeClr val="bg1"/>
            </a:solidFill>
            <a:latin typeface="Georgia" panose="02040502050405020303" pitchFamily="18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0.50901</cdr:y>
    </cdr:from>
    <cdr:to>
      <cdr:x>0.08525</cdr:x>
      <cdr:y>0.63545</cdr:y>
    </cdr:to>
    <cdr:sp macro="" textlink="">
      <cdr:nvSpPr>
        <cdr:cNvPr id="6" name="ZoneTexte 1">
          <a:extLst xmlns:a="http://schemas.openxmlformats.org/drawingml/2006/main">
            <a:ext uri="{FF2B5EF4-FFF2-40B4-BE49-F238E27FC236}">
              <a16:creationId xmlns:a16="http://schemas.microsoft.com/office/drawing/2014/main" id="{EC4BC324-D6B3-3066-7608-06441A48DB54}"/>
            </a:ext>
          </a:extLst>
        </cdr:cNvPr>
        <cdr:cNvSpPr txBox="1"/>
      </cdr:nvSpPr>
      <cdr:spPr>
        <a:xfrm xmlns:a="http://schemas.openxmlformats.org/drawingml/2006/main">
          <a:off x="0" y="1993900"/>
          <a:ext cx="520699" cy="495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900" kern="1200" baseline="0">
              <a:latin typeface="Georgia" panose="02040502050405020303" pitchFamily="18" charset="0"/>
              <a:cs typeface="Arial" panose="020B0604020202020204" pitchFamily="34" charset="0"/>
            </a:rPr>
            <a:t>Impôt brut (23 %)</a:t>
          </a:r>
          <a:endParaRPr lang="fr-FR" sz="900" kern="1200">
            <a:latin typeface="Georgia" panose="02040502050405020303" pitchFamily="18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0.77348</cdr:x>
      <cdr:y>0.40202</cdr:y>
    </cdr:from>
    <cdr:to>
      <cdr:x>0.89823</cdr:x>
      <cdr:y>0.49262</cdr:y>
    </cdr:to>
    <cdr:sp macro="" textlink="">
      <cdr:nvSpPr>
        <cdr:cNvPr id="7" name="ZoneTexte 1">
          <a:extLst xmlns:a="http://schemas.openxmlformats.org/drawingml/2006/main">
            <a:ext uri="{FF2B5EF4-FFF2-40B4-BE49-F238E27FC236}">
              <a16:creationId xmlns:a16="http://schemas.microsoft.com/office/drawing/2014/main" id="{EA1D17BD-6334-33A6-571E-8520E23BE936}"/>
            </a:ext>
          </a:extLst>
        </cdr:cNvPr>
        <cdr:cNvSpPr txBox="1"/>
      </cdr:nvSpPr>
      <cdr:spPr>
        <a:xfrm xmlns:a="http://schemas.openxmlformats.org/drawingml/2006/main">
          <a:off x="4724400" y="1574800"/>
          <a:ext cx="761999" cy="354894"/>
        </a:xfrm>
        <a:prstGeom xmlns:a="http://schemas.openxmlformats.org/drawingml/2006/main" prst="rect">
          <a:avLst/>
        </a:prstGeom>
        <a:solidFill xmlns:a="http://schemas.openxmlformats.org/drawingml/2006/main">
          <a:schemeClr val="tx2">
            <a:lumMod val="60000"/>
            <a:lumOff val="40000"/>
            <a:alpha val="79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900" i="1" kern="1200" baseline="0">
              <a:solidFill>
                <a:schemeClr val="bg1"/>
              </a:solidFill>
              <a:latin typeface="Georgia" panose="02040502050405020303" pitchFamily="18" charset="0"/>
              <a:cs typeface="Arial" panose="020B0604020202020204" pitchFamily="34" charset="0"/>
            </a:rPr>
            <a:t>Impôt net à payer</a:t>
          </a:r>
          <a:endParaRPr lang="fr-FR" sz="900" i="1" kern="1200">
            <a:solidFill>
              <a:schemeClr val="bg1"/>
            </a:solidFill>
            <a:latin typeface="Georgia" panose="02040502050405020303" pitchFamily="18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0.07693</cdr:x>
      <cdr:y>0.13761</cdr:y>
    </cdr:from>
    <cdr:to>
      <cdr:x>0.07693</cdr:x>
      <cdr:y>0.3306</cdr:y>
    </cdr:to>
    <cdr:cxnSp macro="">
      <cdr:nvCxnSpPr>
        <cdr:cNvPr id="9" name="Connecteur droit avec flèche 8">
          <a:extLst xmlns:a="http://schemas.openxmlformats.org/drawingml/2006/main">
            <a:ext uri="{FF2B5EF4-FFF2-40B4-BE49-F238E27FC236}">
              <a16:creationId xmlns:a16="http://schemas.microsoft.com/office/drawing/2014/main" id="{E0573059-25D9-8FBB-DC3F-C193BF11A2E3}"/>
            </a:ext>
          </a:extLst>
        </cdr:cNvPr>
        <cdr:cNvCxnSpPr/>
      </cdr:nvCxnSpPr>
      <cdr:spPr>
        <a:xfrm xmlns:a="http://schemas.openxmlformats.org/drawingml/2006/main">
          <a:off x="469899" y="539044"/>
          <a:ext cx="0" cy="75600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2">
              <a:lumMod val="50000"/>
            </a:schemeClr>
          </a:solidFill>
          <a:headEnd type="arrow"/>
          <a:tailEnd type="non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0.07693</cdr:x>
      <cdr:y>0.44894</cdr:y>
    </cdr:from>
    <cdr:to>
      <cdr:x>0.07693</cdr:x>
      <cdr:y>0.72464</cdr:y>
    </cdr:to>
    <cdr:cxnSp macro="">
      <cdr:nvCxnSpPr>
        <cdr:cNvPr id="10" name="Connecteur droit avec flèche 9">
          <a:extLst xmlns:a="http://schemas.openxmlformats.org/drawingml/2006/main">
            <a:ext uri="{FF2B5EF4-FFF2-40B4-BE49-F238E27FC236}">
              <a16:creationId xmlns:a16="http://schemas.microsoft.com/office/drawing/2014/main" id="{50B944DF-5F33-B324-F69A-2715B2AD692D}"/>
            </a:ext>
          </a:extLst>
        </cdr:cNvPr>
        <cdr:cNvCxnSpPr/>
      </cdr:nvCxnSpPr>
      <cdr:spPr>
        <a:xfrm xmlns:a="http://schemas.openxmlformats.org/drawingml/2006/main" flipH="1" flipV="1">
          <a:off x="469899" y="1758594"/>
          <a:ext cx="0" cy="108000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2">
              <a:lumMod val="50000"/>
            </a:schemeClr>
          </a:solidFill>
          <a:headEnd type="arrow"/>
          <a:tailEnd type="non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0.13827</cdr:x>
      <cdr:y>0.87992</cdr:y>
    </cdr:from>
    <cdr:to>
      <cdr:x>0.90448</cdr:x>
      <cdr:y>0.88004</cdr:y>
    </cdr:to>
    <cdr:cxnSp macro="">
      <cdr:nvCxnSpPr>
        <cdr:cNvPr id="13" name="Connecteur droit avec flèche 12">
          <a:extLst xmlns:a="http://schemas.openxmlformats.org/drawingml/2006/main">
            <a:ext uri="{FF2B5EF4-FFF2-40B4-BE49-F238E27FC236}">
              <a16:creationId xmlns:a16="http://schemas.microsoft.com/office/drawing/2014/main" id="{EC3B8D29-F926-6855-A231-5235CFF675D9}"/>
            </a:ext>
          </a:extLst>
        </cdr:cNvPr>
        <cdr:cNvCxnSpPr/>
      </cdr:nvCxnSpPr>
      <cdr:spPr>
        <a:xfrm xmlns:a="http://schemas.openxmlformats.org/drawingml/2006/main" flipH="1" flipV="1">
          <a:off x="844549" y="3446844"/>
          <a:ext cx="4680000" cy="50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2">
              <a:lumMod val="50000"/>
            </a:schemeClr>
          </a:solidFill>
          <a:headEnd type="arrow"/>
          <a:tailEnd type="non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0.17881</cdr:x>
      <cdr:y>0.69705</cdr:y>
    </cdr:from>
    <cdr:to>
      <cdr:x>0.40441</cdr:x>
      <cdr:y>0.78764</cdr:y>
    </cdr:to>
    <cdr:sp macro="" textlink="">
      <cdr:nvSpPr>
        <cdr:cNvPr id="15" name="ZoneTexte 1">
          <a:extLst xmlns:a="http://schemas.openxmlformats.org/drawingml/2006/main">
            <a:ext uri="{FF2B5EF4-FFF2-40B4-BE49-F238E27FC236}">
              <a16:creationId xmlns:a16="http://schemas.microsoft.com/office/drawing/2014/main" id="{2F03F0EA-FB8A-2EAC-B1A2-534C5F7C4D18}"/>
            </a:ext>
          </a:extLst>
        </cdr:cNvPr>
        <cdr:cNvSpPr txBox="1"/>
      </cdr:nvSpPr>
      <cdr:spPr>
        <a:xfrm xmlns:a="http://schemas.openxmlformats.org/drawingml/2006/main">
          <a:off x="1092200" y="2730500"/>
          <a:ext cx="1377949" cy="3548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900" b="1" i="1" kern="1200" baseline="0">
              <a:latin typeface="Georgia" panose="02040502050405020303" pitchFamily="18" charset="0"/>
              <a:cs typeface="Arial" panose="020B0604020202020204" pitchFamily="34" charset="0"/>
            </a:rPr>
            <a:t>Versement net de l'administration</a:t>
          </a:r>
          <a:endParaRPr lang="fr-FR" sz="900" b="1" i="1" kern="1200">
            <a:latin typeface="Georgia" panose="02040502050405020303" pitchFamily="18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0.4907</cdr:x>
      <cdr:y>0.69705</cdr:y>
    </cdr:from>
    <cdr:to>
      <cdr:x>0.7163</cdr:x>
      <cdr:y>0.78764</cdr:y>
    </cdr:to>
    <cdr:sp macro="" textlink="">
      <cdr:nvSpPr>
        <cdr:cNvPr id="17" name="ZoneTexte 1">
          <a:extLst xmlns:a="http://schemas.openxmlformats.org/drawingml/2006/main">
            <a:ext uri="{FF2B5EF4-FFF2-40B4-BE49-F238E27FC236}">
              <a16:creationId xmlns:a16="http://schemas.microsoft.com/office/drawing/2014/main" id="{807CA83C-50C0-5E1C-2689-DC5B0DEE25B4}"/>
            </a:ext>
          </a:extLst>
        </cdr:cNvPr>
        <cdr:cNvSpPr txBox="1"/>
      </cdr:nvSpPr>
      <cdr:spPr>
        <a:xfrm xmlns:a="http://schemas.openxmlformats.org/drawingml/2006/main">
          <a:off x="2997200" y="2730500"/>
          <a:ext cx="1377949" cy="3548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900" b="1" i="1" kern="1200" baseline="0">
              <a:latin typeface="Georgia" panose="02040502050405020303" pitchFamily="18" charset="0"/>
              <a:cs typeface="Arial" panose="020B0604020202020204" pitchFamily="34" charset="0"/>
            </a:rPr>
            <a:t>Versement net à l'administration</a:t>
          </a:r>
          <a:endParaRPr lang="fr-FR" sz="900" b="1" i="1" kern="1200">
            <a:latin typeface="Georgia" panose="02040502050405020303" pitchFamily="18" charset="0"/>
            <a:cs typeface="Arial" panose="020B0604020202020204" pitchFamily="34" charset="0"/>
          </a:endParaRP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0.91096</cdr:x>
      <cdr:y>0.50446</cdr:y>
    </cdr:from>
    <cdr:to>
      <cdr:x>0.99555</cdr:x>
      <cdr:y>0.87202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CD803B16-3575-D91D-8A4C-181791CF703B}"/>
            </a:ext>
          </a:extLst>
        </cdr:cNvPr>
        <cdr:cNvSpPr/>
      </cdr:nvSpPr>
      <cdr:spPr>
        <a:xfrm xmlns:a="http://schemas.openxmlformats.org/drawingml/2006/main">
          <a:off x="5197476" y="2152650"/>
          <a:ext cx="482600" cy="156845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 kern="1200"/>
        </a:p>
      </cdr:txBody>
    </cdr:sp>
  </cdr:relSizeAnchor>
  <cdr:relSizeAnchor xmlns:cdr="http://schemas.openxmlformats.org/drawingml/2006/chartDrawing">
    <cdr:from>
      <cdr:x>0</cdr:x>
      <cdr:y>0.03869</cdr:y>
    </cdr:from>
    <cdr:to>
      <cdr:x>0.10295</cdr:x>
      <cdr:y>0.09375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63816D29-D0FD-6C01-1145-61F595396255}"/>
            </a:ext>
          </a:extLst>
        </cdr:cNvPr>
        <cdr:cNvSpPr txBox="1"/>
      </cdr:nvSpPr>
      <cdr:spPr>
        <a:xfrm xmlns:a="http://schemas.openxmlformats.org/drawingml/2006/main">
          <a:off x="0" y="165100"/>
          <a:ext cx="587376" cy="234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fr-FR" sz="900" i="1" kern="1200">
              <a:latin typeface="Georgia" panose="02040502050405020303" pitchFamily="18" charset="0"/>
            </a:rPr>
            <a:t>€ /</a:t>
          </a:r>
          <a:r>
            <a:rPr lang="fr-FR" sz="900" i="1" kern="1200" baseline="0">
              <a:latin typeface="Georgia" panose="02040502050405020303" pitchFamily="18" charset="0"/>
            </a:rPr>
            <a:t> </a:t>
          </a:r>
          <a:r>
            <a:rPr lang="fr-FR" sz="900" i="1" kern="1200">
              <a:latin typeface="Georgia" panose="02040502050405020303" pitchFamily="18" charset="0"/>
            </a:rPr>
            <a:t>an</a:t>
          </a:r>
        </a:p>
      </cdr:txBody>
    </cdr:sp>
  </cdr:relSizeAnchor>
  <cdr:relSizeAnchor xmlns:cdr="http://schemas.openxmlformats.org/drawingml/2006/chartDrawing">
    <cdr:from>
      <cdr:x>0.89316</cdr:x>
      <cdr:y>0.04315</cdr:y>
    </cdr:from>
    <cdr:to>
      <cdr:x>1</cdr:x>
      <cdr:y>0.09673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043727AA-2D8F-8DAA-447D-B36D67A3CEED}"/>
            </a:ext>
          </a:extLst>
        </cdr:cNvPr>
        <cdr:cNvSpPr txBox="1"/>
      </cdr:nvSpPr>
      <cdr:spPr>
        <a:xfrm xmlns:a="http://schemas.openxmlformats.org/drawingml/2006/main">
          <a:off x="5095875" y="184150"/>
          <a:ext cx="609599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900" i="1" kern="1200">
              <a:latin typeface="Georgia" panose="02040502050405020303" pitchFamily="18" charset="0"/>
            </a:rPr>
            <a:t>€ /</a:t>
          </a:r>
          <a:r>
            <a:rPr lang="fr-FR" sz="900" i="1" kern="1200" baseline="0">
              <a:latin typeface="Georgia" panose="02040502050405020303" pitchFamily="18" charset="0"/>
            </a:rPr>
            <a:t> </a:t>
          </a:r>
          <a:r>
            <a:rPr lang="fr-FR" sz="900" i="1" kern="1200">
              <a:latin typeface="Georgia" panose="02040502050405020303" pitchFamily="18" charset="0"/>
            </a:rPr>
            <a:t>an</a:t>
          </a:r>
        </a:p>
      </cdr:txBody>
    </cdr:sp>
  </cdr:relSizeAnchor>
  <cdr:relSizeAnchor xmlns:cdr="http://schemas.openxmlformats.org/drawingml/2006/chartDrawing">
    <cdr:from>
      <cdr:x>0.86032</cdr:x>
      <cdr:y>0.79464</cdr:y>
    </cdr:from>
    <cdr:to>
      <cdr:x>1</cdr:x>
      <cdr:y>0.87798</cdr:y>
    </cdr:to>
    <cdr:sp macro="" textlink="">
      <cdr:nvSpPr>
        <cdr:cNvPr id="5" name="ZoneTexte 4">
          <a:extLst xmlns:a="http://schemas.openxmlformats.org/drawingml/2006/main">
            <a:ext uri="{FF2B5EF4-FFF2-40B4-BE49-F238E27FC236}">
              <a16:creationId xmlns:a16="http://schemas.microsoft.com/office/drawing/2014/main" id="{F93BACFE-4CB9-015E-AB56-F17301D59F40}"/>
            </a:ext>
          </a:extLst>
        </cdr:cNvPr>
        <cdr:cNvSpPr txBox="1"/>
      </cdr:nvSpPr>
      <cdr:spPr>
        <a:xfrm xmlns:a="http://schemas.openxmlformats.org/drawingml/2006/main">
          <a:off x="4908549" y="3390900"/>
          <a:ext cx="796926" cy="355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fr-FR" sz="900" i="0" kern="1200">
              <a:latin typeface="Georgia" panose="02040502050405020303" pitchFamily="18" charset="0"/>
              <a:cs typeface="Arial" panose="020B0604020202020204" pitchFamily="34" charset="0"/>
            </a:rPr>
            <a:t>Revenu imposable</a:t>
          </a: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0.03869</cdr:y>
    </cdr:from>
    <cdr:to>
      <cdr:x>0.10295</cdr:x>
      <cdr:y>0.09375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63816D29-D0FD-6C01-1145-61F595396255}"/>
            </a:ext>
          </a:extLst>
        </cdr:cNvPr>
        <cdr:cNvSpPr txBox="1"/>
      </cdr:nvSpPr>
      <cdr:spPr>
        <a:xfrm xmlns:a="http://schemas.openxmlformats.org/drawingml/2006/main">
          <a:off x="0" y="165100"/>
          <a:ext cx="587376" cy="234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fr-FR" sz="900" i="1" kern="1200">
              <a:latin typeface="Georgia" panose="02040502050405020303" pitchFamily="18" charset="0"/>
            </a:rPr>
            <a:t>€ /</a:t>
          </a:r>
          <a:r>
            <a:rPr lang="fr-FR" sz="900" i="1" kern="1200" baseline="0">
              <a:latin typeface="Georgia" panose="02040502050405020303" pitchFamily="18" charset="0"/>
            </a:rPr>
            <a:t> </a:t>
          </a:r>
          <a:r>
            <a:rPr lang="fr-FR" sz="900" i="1" kern="1200">
              <a:latin typeface="Georgia" panose="02040502050405020303" pitchFamily="18" charset="0"/>
            </a:rPr>
            <a:t>an</a:t>
          </a:r>
        </a:p>
      </cdr:txBody>
    </cdr:sp>
  </cdr:relSizeAnchor>
  <cdr:relSizeAnchor xmlns:cdr="http://schemas.openxmlformats.org/drawingml/2006/chartDrawing">
    <cdr:from>
      <cdr:x>0.02226</cdr:x>
      <cdr:y>0.86904</cdr:y>
    </cdr:from>
    <cdr:to>
      <cdr:x>0.16194</cdr:x>
      <cdr:y>0.95238</cdr:y>
    </cdr:to>
    <cdr:sp macro="" textlink="">
      <cdr:nvSpPr>
        <cdr:cNvPr id="5" name="ZoneTexte 4">
          <a:extLst xmlns:a="http://schemas.openxmlformats.org/drawingml/2006/main">
            <a:ext uri="{FF2B5EF4-FFF2-40B4-BE49-F238E27FC236}">
              <a16:creationId xmlns:a16="http://schemas.microsoft.com/office/drawing/2014/main" id="{F93BACFE-4CB9-015E-AB56-F17301D59F40}"/>
            </a:ext>
          </a:extLst>
        </cdr:cNvPr>
        <cdr:cNvSpPr txBox="1"/>
      </cdr:nvSpPr>
      <cdr:spPr>
        <a:xfrm xmlns:a="http://schemas.openxmlformats.org/drawingml/2006/main">
          <a:off x="126984" y="3708388"/>
          <a:ext cx="796941" cy="355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fr-FR" sz="900" i="0" kern="1200">
              <a:latin typeface="Georgia" panose="02040502050405020303" pitchFamily="18" charset="0"/>
              <a:cs typeface="Arial" panose="020B0604020202020204" pitchFamily="34" charset="0"/>
            </a:rPr>
            <a:t>Revenu imposable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123473</xdr:colOff>
      <xdr:row>0</xdr:row>
      <xdr:rowOff>65617</xdr:rowOff>
    </xdr:from>
    <xdr:to>
      <xdr:col>12</xdr:col>
      <xdr:colOff>314679</xdr:colOff>
      <xdr:row>21</xdr:row>
      <xdr:rowOff>115712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CBA3641-5BF3-3295-3439-8A660CD376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0.79657</cdr:x>
      <cdr:y>0.16053</cdr:y>
    </cdr:from>
    <cdr:to>
      <cdr:x>0.94796</cdr:x>
      <cdr:y>0.31068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0CA6AE02-1ED5-EEB3-C8B3-D97BE09DD6FD}"/>
            </a:ext>
          </a:extLst>
        </cdr:cNvPr>
        <cdr:cNvSpPr txBox="1"/>
      </cdr:nvSpPr>
      <cdr:spPr>
        <a:xfrm xmlns:a="http://schemas.openxmlformats.org/drawingml/2006/main">
          <a:off x="4888324" y="622300"/>
          <a:ext cx="928981" cy="5820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fr-FR" sz="1000" i="1" kern="1200">
              <a:solidFill>
                <a:schemeClr val="tx2"/>
              </a:solidFill>
              <a:latin typeface="Georgia" panose="02040502050405020303" pitchFamily="18" charset="0"/>
            </a:rPr>
            <a:t>+</a:t>
          </a:r>
          <a:r>
            <a:rPr lang="fr-FR" sz="1000" i="1" kern="1200" baseline="0">
              <a:solidFill>
                <a:schemeClr val="tx2"/>
              </a:solidFill>
              <a:latin typeface="Georgia" panose="02040502050405020303" pitchFamily="18" charset="0"/>
            </a:rPr>
            <a:t> é</a:t>
          </a:r>
          <a:r>
            <a:rPr lang="fr-FR" sz="1000" i="1" kern="1200">
              <a:solidFill>
                <a:schemeClr val="tx2"/>
              </a:solidFill>
              <a:latin typeface="Georgia" panose="02040502050405020303" pitchFamily="18" charset="0"/>
            </a:rPr>
            <a:t>pargne retraite personnelle</a:t>
          </a:r>
        </a:p>
      </cdr:txBody>
    </cdr:sp>
  </cdr:relSizeAnchor>
  <cdr:relSizeAnchor xmlns:cdr="http://schemas.openxmlformats.org/drawingml/2006/chartDrawing">
    <cdr:from>
      <cdr:x>0.76017</cdr:x>
      <cdr:y>0.10432</cdr:y>
    </cdr:from>
    <cdr:to>
      <cdr:x>0.96328</cdr:x>
      <cdr:y>0.36467</cdr:y>
    </cdr:to>
    <cdr:sp macro="" textlink="">
      <cdr:nvSpPr>
        <cdr:cNvPr id="3" name="Rectangle : avec coin rogné 2">
          <a:extLst xmlns:a="http://schemas.openxmlformats.org/drawingml/2006/main">
            <a:ext uri="{FF2B5EF4-FFF2-40B4-BE49-F238E27FC236}">
              <a16:creationId xmlns:a16="http://schemas.microsoft.com/office/drawing/2014/main" id="{38CBC95A-C313-3947-C705-2749580E7CA5}"/>
            </a:ext>
          </a:extLst>
        </cdr:cNvPr>
        <cdr:cNvSpPr/>
      </cdr:nvSpPr>
      <cdr:spPr>
        <a:xfrm xmlns:a="http://schemas.openxmlformats.org/drawingml/2006/main" flipH="1">
          <a:off x="4634533" y="407106"/>
          <a:ext cx="1238302" cy="1016000"/>
        </a:xfrm>
        <a:prstGeom xmlns:a="http://schemas.openxmlformats.org/drawingml/2006/main" prst="snip1Rect">
          <a:avLst>
            <a:gd name="adj" fmla="val 50000"/>
          </a:avLst>
        </a:prstGeom>
        <a:noFill xmlns:a="http://schemas.openxmlformats.org/drawingml/2006/main"/>
        <a:ln xmlns:a="http://schemas.openxmlformats.org/drawingml/2006/main" w="19050">
          <a:solidFill>
            <a:schemeClr val="tx2">
              <a:lumMod val="60000"/>
              <a:lumOff val="40000"/>
            </a:schemeClr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 kern="1200"/>
        </a:p>
      </cdr:txBody>
    </cdr:sp>
  </cdr:relSizeAnchor>
  <cdr:relSizeAnchor xmlns:cdr="http://schemas.openxmlformats.org/drawingml/2006/chartDrawing">
    <cdr:from>
      <cdr:x>0.30315</cdr:x>
      <cdr:y>0.09531</cdr:y>
    </cdr:from>
    <cdr:to>
      <cdr:x>0.30494</cdr:x>
      <cdr:y>0.83113</cdr:y>
    </cdr:to>
    <cdr:cxnSp macro="">
      <cdr:nvCxnSpPr>
        <cdr:cNvPr id="5" name="Connecteur droit 4">
          <a:extLst xmlns:a="http://schemas.openxmlformats.org/drawingml/2006/main">
            <a:ext uri="{FF2B5EF4-FFF2-40B4-BE49-F238E27FC236}">
              <a16:creationId xmlns:a16="http://schemas.microsoft.com/office/drawing/2014/main" id="{23DA2E2A-57F8-7609-290F-2C43B1E234B2}"/>
            </a:ext>
          </a:extLst>
        </cdr:cNvPr>
        <cdr:cNvCxnSpPr/>
      </cdr:nvCxnSpPr>
      <cdr:spPr>
        <a:xfrm xmlns:a="http://schemas.openxmlformats.org/drawingml/2006/main">
          <a:off x="1848216" y="371940"/>
          <a:ext cx="10922" cy="2871499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2">
              <a:lumMod val="20000"/>
              <a:lumOff val="80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0.76982</cdr:x>
      <cdr:y>0.11155</cdr:y>
    </cdr:from>
    <cdr:to>
      <cdr:x>0.83772</cdr:x>
      <cdr:y>0.21732</cdr:y>
    </cdr:to>
    <cdr:cxnSp macro="">
      <cdr:nvCxnSpPr>
        <cdr:cNvPr id="6" name="Connecteur droit avec flèche 5">
          <a:extLst xmlns:a="http://schemas.openxmlformats.org/drawingml/2006/main">
            <a:ext uri="{FF2B5EF4-FFF2-40B4-BE49-F238E27FC236}">
              <a16:creationId xmlns:a16="http://schemas.microsoft.com/office/drawing/2014/main" id="{91918A29-1941-F781-A653-0EF3180738A7}"/>
            </a:ext>
          </a:extLst>
        </cdr:cNvPr>
        <cdr:cNvCxnSpPr/>
      </cdr:nvCxnSpPr>
      <cdr:spPr>
        <a:xfrm xmlns:a="http://schemas.openxmlformats.org/drawingml/2006/main" flipV="1">
          <a:off x="4693366" y="435325"/>
          <a:ext cx="413967" cy="41276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60000"/>
              <a:lumOff val="40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ec.europa.eu/eurostat/databrowser/view/tec00023/default/table" TargetMode="External"/><Relationship Id="rId1" Type="http://schemas.openxmlformats.org/officeDocument/2006/relationships/hyperlink" Target="https://ec.europa.eu/eurostat/databrowser/view/tec00127/default/table?lang=e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ec.europa.eu/eurostat/databrowser/view/ilc_di03/default/table?lang=fr&amp;category=qol.qol_mlc.qol_mlc_i" TargetMode="External"/><Relationship Id="rId1" Type="http://schemas.openxmlformats.org/officeDocument/2006/relationships/hyperlink" Target="https://ec.europa.eu/eurostat/databrowser/view/ilc_di03/default/table?lang=fr&amp;category=qol.qol_mlc.qol_mlc_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www.legifrance.gouv.fr/contenu/menu/autour-de-la-loi/legislatif-et-reglementaire/statistiques-de-la-norm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s://www.insee.fr/fr/statistiques/8574707?sommaire=8574832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s://www.fonction-publique.gouv.fr/toutes-les-publications/rapport-annuel-sur-letat-de-la-fonction-publique-edition-2025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https://www.insee.fr/fr/statistiques/8988859?sommaire=8988934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3AA9-FF0C-44F0-86D2-28BC5D7FD4E7}">
  <dimension ref="A2:U84"/>
  <sheetViews>
    <sheetView topLeftCell="A33" workbookViewId="0">
      <selection activeCell="I5" sqref="I5"/>
    </sheetView>
  </sheetViews>
  <sheetFormatPr baseColWidth="10" defaultRowHeight="14.5"/>
  <sheetData>
    <row r="2" spans="1:21">
      <c r="A2" s="125" t="s">
        <v>432</v>
      </c>
    </row>
    <row r="3" spans="1:21">
      <c r="A3" s="106" t="s">
        <v>361</v>
      </c>
      <c r="B3" s="31"/>
      <c r="C3" s="107" t="s">
        <v>362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>
      <c r="A4" s="106" t="s">
        <v>363</v>
      </c>
      <c r="B4" s="31"/>
      <c r="C4" s="107" t="s">
        <v>364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1:21">
      <c r="A5" s="106" t="s">
        <v>365</v>
      </c>
      <c r="B5" s="31"/>
      <c r="C5" s="107" t="s">
        <v>395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</row>
    <row r="6" spans="1:21">
      <c r="A6" s="31"/>
      <c r="B6" s="31"/>
      <c r="C6" s="31"/>
      <c r="D6" s="31"/>
    </row>
    <row r="7" spans="1:21">
      <c r="A7" s="109" t="s">
        <v>320</v>
      </c>
      <c r="B7" s="114" t="s">
        <v>110</v>
      </c>
      <c r="C7" s="114" t="s">
        <v>367</v>
      </c>
    </row>
    <row r="8" spans="1:21">
      <c r="A8" s="110" t="s">
        <v>368</v>
      </c>
      <c r="B8" s="104" t="s">
        <v>129</v>
      </c>
      <c r="C8" s="104" t="s">
        <v>129</v>
      </c>
    </row>
    <row r="9" spans="1:21">
      <c r="A9" s="111" t="s">
        <v>391</v>
      </c>
      <c r="B9" s="112">
        <v>57.7</v>
      </c>
      <c r="C9" s="112">
        <v>57.5</v>
      </c>
    </row>
    <row r="10" spans="1:21">
      <c r="A10" s="111" t="s">
        <v>334</v>
      </c>
      <c r="B10" s="116">
        <v>57</v>
      </c>
      <c r="C10" s="112">
        <v>57.2</v>
      </c>
    </row>
    <row r="11" spans="1:21">
      <c r="A11" s="111" t="s">
        <v>386</v>
      </c>
      <c r="B11" s="112">
        <v>55.3</v>
      </c>
      <c r="C11" s="112">
        <v>55.2</v>
      </c>
    </row>
    <row r="12" spans="1:21">
      <c r="A12" s="111" t="s">
        <v>373</v>
      </c>
      <c r="B12" s="113">
        <v>54.1</v>
      </c>
      <c r="C12" s="113">
        <v>54.2</v>
      </c>
    </row>
    <row r="13" spans="1:21">
      <c r="A13" s="111" t="s">
        <v>392</v>
      </c>
      <c r="B13" s="113">
        <v>50.5</v>
      </c>
      <c r="C13" s="113">
        <v>49.9</v>
      </c>
    </row>
    <row r="14" spans="1:21">
      <c r="A14" s="111" t="s">
        <v>380</v>
      </c>
      <c r="B14" s="112">
        <v>50.4</v>
      </c>
      <c r="C14" s="112">
        <v>51.2</v>
      </c>
    </row>
    <row r="15" spans="1:21">
      <c r="A15" s="111" t="s">
        <v>370</v>
      </c>
      <c r="B15" s="112">
        <v>49.4</v>
      </c>
      <c r="C15" s="112">
        <v>49.7</v>
      </c>
    </row>
    <row r="16" spans="1:21">
      <c r="A16" s="111" t="s">
        <v>371</v>
      </c>
      <c r="B16" s="113">
        <v>49.4</v>
      </c>
      <c r="C16" s="113">
        <v>49.8</v>
      </c>
    </row>
    <row r="17" spans="1:3">
      <c r="A17" s="111" t="s">
        <v>372</v>
      </c>
      <c r="B17" s="112">
        <v>49.4</v>
      </c>
      <c r="C17" s="112">
        <v>49.8</v>
      </c>
    </row>
    <row r="18" spans="1:3">
      <c r="A18" s="111" t="s">
        <v>329</v>
      </c>
      <c r="B18" s="113">
        <v>49.4</v>
      </c>
      <c r="C18" s="113">
        <v>50.5</v>
      </c>
    </row>
    <row r="19" spans="1:3">
      <c r="A19" s="111" t="s">
        <v>387</v>
      </c>
      <c r="B19" s="113">
        <v>49.2</v>
      </c>
      <c r="C19" s="113">
        <v>50.9</v>
      </c>
    </row>
    <row r="20" spans="1:3">
      <c r="A20" s="111" t="s">
        <v>369</v>
      </c>
      <c r="B20" s="113">
        <v>49.1</v>
      </c>
      <c r="C20" s="113">
        <v>49.5</v>
      </c>
    </row>
    <row r="21" spans="1:3">
      <c r="A21" s="111" t="s">
        <v>379</v>
      </c>
      <c r="B21" s="113">
        <v>48.4</v>
      </c>
      <c r="C21" s="113">
        <v>50.1</v>
      </c>
    </row>
    <row r="22" spans="1:3">
      <c r="A22" s="111" t="s">
        <v>377</v>
      </c>
      <c r="B22" s="112">
        <v>48.1</v>
      </c>
      <c r="C22" s="112">
        <v>48.3</v>
      </c>
    </row>
    <row r="23" spans="1:3">
      <c r="A23" s="111" t="s">
        <v>394</v>
      </c>
      <c r="B23" s="113">
        <v>47.8</v>
      </c>
      <c r="C23" s="113">
        <v>49.5</v>
      </c>
    </row>
    <row r="24" spans="1:3">
      <c r="A24" s="111" t="s">
        <v>390</v>
      </c>
      <c r="B24" s="113">
        <v>47.4</v>
      </c>
      <c r="C24" s="113">
        <v>47.9</v>
      </c>
    </row>
    <row r="25" spans="1:3">
      <c r="A25" s="111" t="s">
        <v>328</v>
      </c>
      <c r="B25" s="112">
        <v>47.3</v>
      </c>
      <c r="C25" s="116">
        <v>48</v>
      </c>
    </row>
    <row r="26" spans="1:3">
      <c r="A26" s="111" t="s">
        <v>384</v>
      </c>
      <c r="B26" s="113">
        <v>47.3</v>
      </c>
      <c r="C26" s="113">
        <v>47.3</v>
      </c>
    </row>
    <row r="27" spans="1:3">
      <c r="A27" s="111" t="s">
        <v>393</v>
      </c>
      <c r="B27" s="112">
        <v>47.1</v>
      </c>
      <c r="C27" s="116">
        <v>45</v>
      </c>
    </row>
    <row r="28" spans="1:3">
      <c r="A28" s="111" t="s">
        <v>340</v>
      </c>
      <c r="B28" s="112">
        <v>46.8</v>
      </c>
      <c r="C28" s="112">
        <v>49.1</v>
      </c>
    </row>
    <row r="29" spans="1:3">
      <c r="A29" s="111" t="s">
        <v>389</v>
      </c>
      <c r="B29" s="112">
        <v>46.5</v>
      </c>
      <c r="C29" s="112">
        <v>49.6</v>
      </c>
    </row>
    <row r="30" spans="1:3">
      <c r="A30" s="111" t="s">
        <v>378</v>
      </c>
      <c r="B30" s="113">
        <v>45.5</v>
      </c>
      <c r="C30" s="113">
        <v>45.3</v>
      </c>
    </row>
    <row r="31" spans="1:3">
      <c r="A31" s="111" t="s">
        <v>382</v>
      </c>
      <c r="B31" s="112">
        <v>45.3</v>
      </c>
      <c r="C31" s="112">
        <v>46.1</v>
      </c>
    </row>
    <row r="32" spans="1:3">
      <c r="A32" s="111" t="s">
        <v>343</v>
      </c>
      <c r="B32" s="113">
        <v>44.3</v>
      </c>
      <c r="C32" s="113">
        <v>44.9</v>
      </c>
    </row>
    <row r="33" spans="1:19">
      <c r="A33" s="111" t="s">
        <v>330</v>
      </c>
      <c r="B33" s="116">
        <v>44</v>
      </c>
      <c r="C33" s="112">
        <v>45.4</v>
      </c>
    </row>
    <row r="34" spans="1:19">
      <c r="A34" s="111" t="s">
        <v>388</v>
      </c>
      <c r="B34" s="113">
        <v>43.3</v>
      </c>
      <c r="C34" s="113">
        <v>43.3</v>
      </c>
    </row>
    <row r="35" spans="1:19">
      <c r="A35" s="111" t="s">
        <v>375</v>
      </c>
      <c r="B35" s="113">
        <v>43.2</v>
      </c>
      <c r="C35" s="113">
        <v>43.2</v>
      </c>
    </row>
    <row r="36" spans="1:19">
      <c r="A36" s="111" t="s">
        <v>346</v>
      </c>
      <c r="B36" s="112">
        <v>42.4</v>
      </c>
      <c r="C36" s="112">
        <v>42.7</v>
      </c>
    </row>
    <row r="37" spans="1:19">
      <c r="A37" s="111" t="s">
        <v>383</v>
      </c>
      <c r="B37" s="113">
        <v>39.4</v>
      </c>
      <c r="C37" s="113">
        <v>41.2</v>
      </c>
    </row>
    <row r="38" spans="1:19">
      <c r="A38" s="111" t="s">
        <v>374</v>
      </c>
      <c r="B38" s="112">
        <v>39.200000000000003</v>
      </c>
      <c r="C38" s="112">
        <v>41.7</v>
      </c>
    </row>
    <row r="39" spans="1:19">
      <c r="A39" s="111" t="s">
        <v>381</v>
      </c>
      <c r="B39" s="113">
        <v>38.299999999999997</v>
      </c>
      <c r="C39" s="113">
        <v>40.200000000000003</v>
      </c>
    </row>
    <row r="40" spans="1:19">
      <c r="A40" s="111" t="s">
        <v>385</v>
      </c>
      <c r="B40" s="112">
        <v>37.200000000000003</v>
      </c>
      <c r="C40" s="116">
        <v>37</v>
      </c>
    </row>
    <row r="41" spans="1:19">
      <c r="A41" s="111" t="s">
        <v>353</v>
      </c>
      <c r="B41" s="112">
        <v>33.6</v>
      </c>
      <c r="C41" s="115" t="s">
        <v>322</v>
      </c>
    </row>
    <row r="42" spans="1:19">
      <c r="A42" s="111" t="s">
        <v>376</v>
      </c>
      <c r="B42" s="113">
        <v>22.3</v>
      </c>
      <c r="C42" s="117">
        <v>21</v>
      </c>
    </row>
    <row r="44" spans="1:19">
      <c r="A44" s="125" t="s">
        <v>431</v>
      </c>
    </row>
    <row r="45" spans="1:19">
      <c r="A45" s="106" t="s">
        <v>361</v>
      </c>
      <c r="B45" s="31"/>
      <c r="C45" s="107" t="s">
        <v>362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</row>
    <row r="46" spans="1:19">
      <c r="A46" s="106" t="s">
        <v>363</v>
      </c>
      <c r="B46" s="31"/>
      <c r="C46" s="107" t="s">
        <v>364</v>
      </c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</row>
    <row r="47" spans="1:19">
      <c r="A47" s="106" t="s">
        <v>365</v>
      </c>
      <c r="B47" s="31"/>
      <c r="C47" s="107" t="s">
        <v>366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</row>
    <row r="48" spans="1:19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</row>
    <row r="49" spans="1:3">
      <c r="A49" s="109" t="s">
        <v>320</v>
      </c>
      <c r="B49" s="108" t="s">
        <v>110</v>
      </c>
      <c r="C49" s="108" t="s">
        <v>367</v>
      </c>
    </row>
    <row r="50" spans="1:3">
      <c r="A50" s="111" t="s">
        <v>388</v>
      </c>
      <c r="B50" s="113">
        <v>-9.3000000000000007</v>
      </c>
      <c r="C50" s="113">
        <v>-7.9</v>
      </c>
    </row>
    <row r="51" spans="1:3">
      <c r="A51" s="111" t="s">
        <v>387</v>
      </c>
      <c r="B51" s="113">
        <v>-6.4</v>
      </c>
      <c r="C51" s="113">
        <v>-7.3</v>
      </c>
    </row>
    <row r="52" spans="1:3">
      <c r="A52" s="111" t="s">
        <v>334</v>
      </c>
      <c r="B52" s="112">
        <v>-5.8</v>
      </c>
      <c r="C52" s="112">
        <v>-5.0999999999999996</v>
      </c>
    </row>
    <row r="53" spans="1:3">
      <c r="A53" s="111" t="s">
        <v>390</v>
      </c>
      <c r="B53" s="113">
        <v>-5.3</v>
      </c>
      <c r="C53" s="113">
        <v>-4.5</v>
      </c>
    </row>
    <row r="54" spans="1:3">
      <c r="A54" s="111" t="s">
        <v>384</v>
      </c>
      <c r="B54" s="113">
        <v>-5.0999999999999996</v>
      </c>
      <c r="C54" s="113">
        <v>-4.7</v>
      </c>
    </row>
    <row r="55" spans="1:3">
      <c r="A55" s="111" t="s">
        <v>386</v>
      </c>
      <c r="B55" s="112">
        <v>-4.5999999999999996</v>
      </c>
      <c r="C55" s="112">
        <v>-4.2</v>
      </c>
    </row>
    <row r="56" spans="1:3">
      <c r="A56" s="111" t="s">
        <v>373</v>
      </c>
      <c r="B56" s="113">
        <v>-4.4000000000000004</v>
      </c>
      <c r="C56" s="113">
        <v>-5.2</v>
      </c>
    </row>
    <row r="57" spans="1:3">
      <c r="A57" s="111" t="s">
        <v>391</v>
      </c>
      <c r="B57" s="112">
        <v>-4.4000000000000004</v>
      </c>
      <c r="C57" s="112">
        <v>-3.4</v>
      </c>
    </row>
    <row r="58" spans="1:3">
      <c r="A58" s="111" t="s">
        <v>393</v>
      </c>
      <c r="B58" s="112">
        <v>-3.7</v>
      </c>
      <c r="C58" s="112">
        <v>-2.8</v>
      </c>
    </row>
    <row r="59" spans="1:3">
      <c r="A59" s="111" t="s">
        <v>380</v>
      </c>
      <c r="B59" s="112">
        <v>-3.4</v>
      </c>
      <c r="C59" s="112">
        <v>-3.1</v>
      </c>
    </row>
    <row r="60" spans="1:3">
      <c r="A60" s="111" t="s">
        <v>385</v>
      </c>
      <c r="B60" s="112">
        <v>-3.4</v>
      </c>
      <c r="C60" s="112">
        <v>-2.2000000000000002</v>
      </c>
    </row>
    <row r="61" spans="1:3">
      <c r="A61" s="111" t="s">
        <v>378</v>
      </c>
      <c r="B61" s="113">
        <v>-3.2</v>
      </c>
      <c r="C61" s="113">
        <v>-2.4</v>
      </c>
    </row>
    <row r="62" spans="1:3">
      <c r="A62" s="111" t="s">
        <v>369</v>
      </c>
      <c r="B62" s="113">
        <v>-3.1</v>
      </c>
      <c r="C62" s="113">
        <v>-3.1</v>
      </c>
    </row>
    <row r="63" spans="1:3">
      <c r="A63" s="111" t="s">
        <v>370</v>
      </c>
      <c r="B63" s="116">
        <v>-3</v>
      </c>
      <c r="C63" s="112">
        <v>-2.9</v>
      </c>
    </row>
    <row r="64" spans="1:3">
      <c r="A64" s="111" t="s">
        <v>371</v>
      </c>
      <c r="B64" s="117">
        <v>-3</v>
      </c>
      <c r="C64" s="113">
        <v>-2.9</v>
      </c>
    </row>
    <row r="65" spans="1:3">
      <c r="A65" s="111" t="s">
        <v>372</v>
      </c>
      <c r="B65" s="116">
        <v>-3</v>
      </c>
      <c r="C65" s="112">
        <v>-2.9</v>
      </c>
    </row>
    <row r="66" spans="1:3">
      <c r="A66" s="111" t="s">
        <v>374</v>
      </c>
      <c r="B66" s="116">
        <v>-3</v>
      </c>
      <c r="C66" s="112">
        <v>-3.5</v>
      </c>
    </row>
    <row r="67" spans="1:3">
      <c r="A67" s="111" t="s">
        <v>329</v>
      </c>
      <c r="B67" s="113">
        <v>-2.7</v>
      </c>
      <c r="C67" s="113">
        <v>-2.7</v>
      </c>
    </row>
    <row r="68" spans="1:3">
      <c r="A68" s="111" t="s">
        <v>379</v>
      </c>
      <c r="B68" s="113">
        <v>-2.2999999999999998</v>
      </c>
      <c r="C68" s="117">
        <v>-3</v>
      </c>
    </row>
    <row r="69" spans="1:3">
      <c r="A69" s="111" t="s">
        <v>375</v>
      </c>
      <c r="B69" s="117">
        <v>-2</v>
      </c>
      <c r="C69" s="113">
        <v>-2.1</v>
      </c>
    </row>
    <row r="70" spans="1:3">
      <c r="A70" s="111" t="s">
        <v>382</v>
      </c>
      <c r="B70" s="112">
        <v>-1.8</v>
      </c>
      <c r="C70" s="112">
        <v>-2.5</v>
      </c>
    </row>
    <row r="71" spans="1:3">
      <c r="A71" s="111" t="s">
        <v>392</v>
      </c>
      <c r="B71" s="113">
        <v>-1.5</v>
      </c>
      <c r="C71" s="113">
        <v>-1.3</v>
      </c>
    </row>
    <row r="72" spans="1:3">
      <c r="A72" s="111" t="s">
        <v>383</v>
      </c>
      <c r="B72" s="113">
        <v>-1.3</v>
      </c>
      <c r="C72" s="113">
        <v>-1.8</v>
      </c>
    </row>
    <row r="73" spans="1:3">
      <c r="A73" s="111" t="s">
        <v>330</v>
      </c>
      <c r="B73" s="112">
        <v>-1.1000000000000001</v>
      </c>
      <c r="C73" s="116">
        <v>-2</v>
      </c>
    </row>
    <row r="74" spans="1:3">
      <c r="A74" s="111" t="s">
        <v>389</v>
      </c>
      <c r="B74" s="112">
        <v>-0.9</v>
      </c>
      <c r="C74" s="112">
        <v>-2.5</v>
      </c>
    </row>
    <row r="75" spans="1:3">
      <c r="A75" s="111" t="s">
        <v>343</v>
      </c>
      <c r="B75" s="113">
        <v>-0.7</v>
      </c>
      <c r="C75" s="113">
        <v>-1.6</v>
      </c>
    </row>
    <row r="76" spans="1:3">
      <c r="A76" s="111" t="s">
        <v>353</v>
      </c>
      <c r="B76" s="112">
        <v>0.5</v>
      </c>
      <c r="C76" s="115" t="s">
        <v>322</v>
      </c>
    </row>
    <row r="77" spans="1:3">
      <c r="A77" s="111" t="s">
        <v>346</v>
      </c>
      <c r="B77" s="112">
        <v>0.6</v>
      </c>
      <c r="C77" s="112">
        <v>0.7</v>
      </c>
    </row>
    <row r="78" spans="1:3">
      <c r="A78" s="111" t="s">
        <v>340</v>
      </c>
      <c r="B78" s="112">
        <v>0.9</v>
      </c>
      <c r="C78" s="116">
        <v>-2</v>
      </c>
    </row>
    <row r="79" spans="1:3">
      <c r="A79" s="111" t="s">
        <v>377</v>
      </c>
      <c r="B79" s="112">
        <v>1.3</v>
      </c>
      <c r="C79" s="112">
        <v>1.7</v>
      </c>
    </row>
    <row r="80" spans="1:3">
      <c r="A80" s="111" t="s">
        <v>376</v>
      </c>
      <c r="B80" s="113">
        <v>4.0999999999999996</v>
      </c>
      <c r="C80" s="113">
        <v>1.8</v>
      </c>
    </row>
    <row r="81" spans="1:3">
      <c r="A81" s="111" t="s">
        <v>381</v>
      </c>
      <c r="B81" s="113">
        <v>4.0999999999999996</v>
      </c>
      <c r="C81" s="113">
        <v>3.4</v>
      </c>
    </row>
    <row r="82" spans="1:3">
      <c r="A82" s="111" t="s">
        <v>328</v>
      </c>
      <c r="B82" s="112">
        <v>4.5</v>
      </c>
      <c r="C82" s="112">
        <v>2.9</v>
      </c>
    </row>
    <row r="83" spans="1:3">
      <c r="A83" s="111" t="s">
        <v>394</v>
      </c>
      <c r="B83" s="113">
        <v>12.7</v>
      </c>
      <c r="C83" s="113">
        <v>10.4</v>
      </c>
    </row>
    <row r="84" spans="1:3">
      <c r="A84" s="110" t="s">
        <v>368</v>
      </c>
      <c r="B84" s="104" t="s">
        <v>129</v>
      </c>
      <c r="C84" s="104" t="s">
        <v>129</v>
      </c>
    </row>
  </sheetData>
  <hyperlinks>
    <hyperlink ref="A44" r:id="rId1" xr:uid="{9BDE7245-188B-46CB-8920-639E2A048AA6}"/>
    <hyperlink ref="A2" r:id="rId2" xr:uid="{28FE77B1-839A-463B-A37F-1DD17A1DC6F4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7180B-77D5-4E2D-87FF-3D597138BB02}">
  <dimension ref="A2:J78"/>
  <sheetViews>
    <sheetView topLeftCell="A60" workbookViewId="0">
      <selection activeCell="G7" sqref="G7"/>
    </sheetView>
  </sheetViews>
  <sheetFormatPr baseColWidth="10" defaultRowHeight="14.5"/>
  <cols>
    <col min="1" max="1" width="22.54296875" customWidth="1"/>
  </cols>
  <sheetData>
    <row r="2" spans="1:10">
      <c r="A2" s="125" t="s">
        <v>433</v>
      </c>
      <c r="D2" s="31"/>
      <c r="E2" s="31"/>
      <c r="F2" s="31"/>
      <c r="G2" s="31"/>
      <c r="H2" s="31"/>
      <c r="I2" s="31"/>
      <c r="J2" s="31"/>
    </row>
    <row r="3" spans="1:10">
      <c r="A3" s="106" t="s">
        <v>356</v>
      </c>
      <c r="B3" s="31"/>
      <c r="C3" s="107" t="s">
        <v>357</v>
      </c>
      <c r="D3" s="31"/>
      <c r="E3" s="31"/>
      <c r="F3" s="31"/>
      <c r="G3" s="31"/>
      <c r="H3" s="31"/>
      <c r="I3" s="31"/>
      <c r="J3" s="31"/>
    </row>
    <row r="4" spans="1:10">
      <c r="A4" s="106" t="s">
        <v>358</v>
      </c>
      <c r="B4" s="31"/>
      <c r="C4" s="107" t="s">
        <v>360</v>
      </c>
      <c r="D4" s="31"/>
      <c r="E4" s="31"/>
      <c r="F4" s="31"/>
      <c r="G4" s="31"/>
      <c r="H4" s="31"/>
      <c r="I4" s="31"/>
      <c r="J4" s="31"/>
    </row>
    <row r="5" spans="1:10">
      <c r="A5" s="109" t="s">
        <v>320</v>
      </c>
      <c r="B5" s="108" t="s">
        <v>110</v>
      </c>
    </row>
    <row r="6" spans="1:10">
      <c r="A6" s="110" t="s">
        <v>321</v>
      </c>
      <c r="B6" s="104" t="s">
        <v>129</v>
      </c>
    </row>
    <row r="7" spans="1:10">
      <c r="A7" s="111" t="s">
        <v>355</v>
      </c>
      <c r="B7" s="105">
        <v>4029</v>
      </c>
    </row>
    <row r="8" spans="1:10">
      <c r="A8" s="111" t="s">
        <v>354</v>
      </c>
      <c r="B8" s="105">
        <v>6073</v>
      </c>
    </row>
    <row r="9" spans="1:10">
      <c r="A9" s="111" t="s">
        <v>326</v>
      </c>
      <c r="B9" s="105">
        <v>7811</v>
      </c>
    </row>
    <row r="10" spans="1:10">
      <c r="A10" s="111" t="s">
        <v>347</v>
      </c>
      <c r="B10" s="105">
        <v>7837</v>
      </c>
    </row>
    <row r="11" spans="1:10">
      <c r="A11" s="111" t="s">
        <v>341</v>
      </c>
      <c r="B11" s="105">
        <v>8488</v>
      </c>
    </row>
    <row r="12" spans="1:10">
      <c r="A12" s="111" t="s">
        <v>349</v>
      </c>
      <c r="B12" s="105">
        <v>10171</v>
      </c>
    </row>
    <row r="13" spans="1:10">
      <c r="A13" s="111" t="s">
        <v>332</v>
      </c>
      <c r="B13" s="105">
        <v>10850</v>
      </c>
    </row>
    <row r="14" spans="1:10">
      <c r="A14" s="111" t="s">
        <v>345</v>
      </c>
      <c r="B14" s="105">
        <v>11921</v>
      </c>
    </row>
    <row r="15" spans="1:10">
      <c r="A15" s="111" t="s">
        <v>339</v>
      </c>
      <c r="B15" s="105">
        <v>12325</v>
      </c>
    </row>
    <row r="16" spans="1:10">
      <c r="A16" s="111" t="s">
        <v>335</v>
      </c>
      <c r="B16" s="105">
        <v>12344</v>
      </c>
    </row>
    <row r="17" spans="1:3">
      <c r="A17" s="111" t="s">
        <v>346</v>
      </c>
      <c r="B17" s="105">
        <v>12646</v>
      </c>
    </row>
    <row r="18" spans="1:3">
      <c r="A18" s="111" t="s">
        <v>338</v>
      </c>
      <c r="B18" s="105">
        <v>12821</v>
      </c>
    </row>
    <row r="19" spans="1:3">
      <c r="A19" s="111" t="s">
        <v>327</v>
      </c>
      <c r="B19" s="105">
        <v>15133</v>
      </c>
    </row>
    <row r="20" spans="1:3">
      <c r="A20" s="111" t="s">
        <v>330</v>
      </c>
      <c r="B20" s="105">
        <v>16140</v>
      </c>
    </row>
    <row r="21" spans="1:3">
      <c r="A21" s="111" t="s">
        <v>333</v>
      </c>
      <c r="B21" s="105">
        <v>19307</v>
      </c>
    </row>
    <row r="22" spans="1:3">
      <c r="A22" s="111" t="s">
        <v>348</v>
      </c>
      <c r="B22" s="105">
        <v>19620</v>
      </c>
    </row>
    <row r="23" spans="1:3">
      <c r="A23" s="111" t="s">
        <v>342</v>
      </c>
      <c r="B23" s="105">
        <v>20430</v>
      </c>
    </row>
    <row r="24" spans="1:3">
      <c r="A24" s="111" t="s">
        <v>336</v>
      </c>
      <c r="B24" s="105">
        <v>20605</v>
      </c>
    </row>
    <row r="25" spans="1:3">
      <c r="A25" s="111" t="s">
        <v>337</v>
      </c>
      <c r="B25" s="105">
        <v>20666</v>
      </c>
    </row>
    <row r="26" spans="1:3">
      <c r="A26" s="111" t="s">
        <v>323</v>
      </c>
      <c r="B26" s="105">
        <v>21582</v>
      </c>
    </row>
    <row r="27" spans="1:3">
      <c r="A27" s="111" t="s">
        <v>324</v>
      </c>
      <c r="B27" s="105">
        <v>23767</v>
      </c>
    </row>
    <row r="28" spans="1:3">
      <c r="A28" s="111" t="s">
        <v>334</v>
      </c>
      <c r="B28" s="105">
        <v>25557</v>
      </c>
    </row>
    <row r="29" spans="1:3">
      <c r="A29" s="111" t="s">
        <v>351</v>
      </c>
      <c r="B29" s="105">
        <v>26915</v>
      </c>
      <c r="C29" s="119">
        <f t="shared" ref="C29:C39" si="0">+B29/B$28-1</f>
        <v>5.3136127088468932E-2</v>
      </c>
    </row>
    <row r="30" spans="1:3">
      <c r="A30" s="111" t="s">
        <v>329</v>
      </c>
      <c r="B30" s="105">
        <v>27619</v>
      </c>
      <c r="C30" s="119">
        <f t="shared" si="0"/>
        <v>8.068239621238793E-2</v>
      </c>
    </row>
    <row r="31" spans="1:3">
      <c r="A31" s="111" t="s">
        <v>350</v>
      </c>
      <c r="B31" s="105">
        <v>28693</v>
      </c>
      <c r="C31" s="119">
        <f t="shared" si="0"/>
        <v>0.12270610791563952</v>
      </c>
    </row>
    <row r="32" spans="1:3">
      <c r="A32" s="111" t="s">
        <v>325</v>
      </c>
      <c r="B32" s="105">
        <v>30446</v>
      </c>
      <c r="C32" s="119">
        <f t="shared" si="0"/>
        <v>0.19129788316312557</v>
      </c>
    </row>
    <row r="33" spans="1:3">
      <c r="A33" s="111" t="s">
        <v>343</v>
      </c>
      <c r="B33" s="105">
        <v>31981</v>
      </c>
      <c r="C33" s="119">
        <f t="shared" si="0"/>
        <v>0.25135970575576172</v>
      </c>
    </row>
    <row r="34" spans="1:3">
      <c r="A34" s="111" t="s">
        <v>331</v>
      </c>
      <c r="B34" s="105">
        <v>33013</v>
      </c>
      <c r="C34" s="119">
        <f t="shared" si="0"/>
        <v>0.2917400320851431</v>
      </c>
    </row>
    <row r="35" spans="1:3">
      <c r="A35" s="111" t="s">
        <v>344</v>
      </c>
      <c r="B35" s="105">
        <v>33210</v>
      </c>
      <c r="C35" s="119">
        <f t="shared" si="0"/>
        <v>0.2994482920530579</v>
      </c>
    </row>
    <row r="36" spans="1:3">
      <c r="A36" s="111" t="s">
        <v>328</v>
      </c>
      <c r="B36" s="105">
        <v>34843</v>
      </c>
      <c r="C36" s="119">
        <f t="shared" si="0"/>
        <v>0.36334468051805757</v>
      </c>
    </row>
    <row r="37" spans="1:3">
      <c r="A37" s="111" t="s">
        <v>352</v>
      </c>
      <c r="B37" s="105">
        <v>40432</v>
      </c>
      <c r="C37" s="119">
        <f t="shared" si="0"/>
        <v>0.58203231991235271</v>
      </c>
    </row>
    <row r="38" spans="1:3">
      <c r="A38" s="111" t="s">
        <v>340</v>
      </c>
      <c r="B38" s="105">
        <v>50799</v>
      </c>
      <c r="C38" s="119">
        <f t="shared" si="0"/>
        <v>0.98767460969597365</v>
      </c>
    </row>
    <row r="39" spans="1:3">
      <c r="A39" s="111" t="s">
        <v>353</v>
      </c>
      <c r="B39" s="105">
        <v>51926</v>
      </c>
      <c r="C39" s="119">
        <f t="shared" si="0"/>
        <v>1.0317721172281566</v>
      </c>
    </row>
    <row r="41" spans="1:3">
      <c r="A41" s="125" t="s">
        <v>433</v>
      </c>
    </row>
    <row r="42" spans="1:3">
      <c r="A42" s="101" t="s">
        <v>356</v>
      </c>
      <c r="B42" s="31"/>
      <c r="C42" s="102" t="s">
        <v>357</v>
      </c>
    </row>
    <row r="43" spans="1:3">
      <c r="A43" s="101" t="s">
        <v>358</v>
      </c>
      <c r="B43" s="31"/>
      <c r="C43" s="102" t="s">
        <v>359</v>
      </c>
    </row>
    <row r="44" spans="1:3">
      <c r="A44" s="99" t="s">
        <v>320</v>
      </c>
      <c r="B44" s="98" t="s">
        <v>110</v>
      </c>
    </row>
    <row r="45" spans="1:3">
      <c r="A45" s="103" t="s">
        <v>321</v>
      </c>
      <c r="B45" s="104" t="s">
        <v>129</v>
      </c>
    </row>
    <row r="46" spans="1:3">
      <c r="A46" s="100" t="s">
        <v>340</v>
      </c>
      <c r="B46" s="97">
        <v>37781</v>
      </c>
    </row>
    <row r="47" spans="1:3">
      <c r="A47" s="100" t="s">
        <v>352</v>
      </c>
      <c r="B47" s="105">
        <v>32338</v>
      </c>
    </row>
    <row r="48" spans="1:3">
      <c r="A48" s="100" t="s">
        <v>353</v>
      </c>
      <c r="B48" s="97">
        <v>29828</v>
      </c>
    </row>
    <row r="49" spans="1:2">
      <c r="A49" s="100" t="s">
        <v>344</v>
      </c>
      <c r="B49" s="97">
        <v>29758</v>
      </c>
    </row>
    <row r="50" spans="1:2">
      <c r="A50" s="100" t="s">
        <v>343</v>
      </c>
      <c r="B50" s="105">
        <v>27091</v>
      </c>
    </row>
    <row r="51" spans="1:2">
      <c r="A51" s="100" t="s">
        <v>325</v>
      </c>
      <c r="B51" s="105">
        <v>26361</v>
      </c>
    </row>
    <row r="52" spans="1:2">
      <c r="A52" s="100" t="s">
        <v>329</v>
      </c>
      <c r="B52" s="105">
        <v>25192</v>
      </c>
    </row>
    <row r="53" spans="1:2">
      <c r="A53" s="100" t="s">
        <v>328</v>
      </c>
      <c r="B53" s="97">
        <v>24297</v>
      </c>
    </row>
    <row r="54" spans="1:2">
      <c r="A54" s="100" t="s">
        <v>351</v>
      </c>
      <c r="B54" s="105">
        <v>23693</v>
      </c>
    </row>
    <row r="55" spans="1:2">
      <c r="A55" s="100" t="s">
        <v>331</v>
      </c>
      <c r="B55" s="105">
        <v>23288</v>
      </c>
    </row>
    <row r="56" spans="1:2">
      <c r="A56" s="100" t="s">
        <v>334</v>
      </c>
      <c r="B56" s="97">
        <v>23222</v>
      </c>
    </row>
    <row r="57" spans="1:2">
      <c r="A57" s="100" t="s">
        <v>350</v>
      </c>
      <c r="B57" s="97">
        <v>23055</v>
      </c>
    </row>
    <row r="58" spans="1:2">
      <c r="A58" s="100" t="s">
        <v>342</v>
      </c>
      <c r="B58" s="97">
        <v>22894</v>
      </c>
    </row>
    <row r="59" spans="1:2">
      <c r="A59" s="100" t="s">
        <v>337</v>
      </c>
      <c r="B59" s="105">
        <v>22817</v>
      </c>
    </row>
    <row r="60" spans="1:2">
      <c r="A60" s="100" t="s">
        <v>324</v>
      </c>
      <c r="B60" s="97">
        <v>22456</v>
      </c>
    </row>
    <row r="61" spans="1:2">
      <c r="A61" s="100" t="s">
        <v>348</v>
      </c>
      <c r="B61" s="97">
        <v>21572</v>
      </c>
    </row>
    <row r="62" spans="1:2">
      <c r="A62" s="100" t="s">
        <v>323</v>
      </c>
      <c r="B62" s="105">
        <v>21245</v>
      </c>
    </row>
    <row r="63" spans="1:2">
      <c r="A63" s="100" t="s">
        <v>336</v>
      </c>
      <c r="B63" s="97">
        <v>20804</v>
      </c>
    </row>
    <row r="64" spans="1:2">
      <c r="A64" s="100" t="s">
        <v>333</v>
      </c>
      <c r="B64" s="105">
        <v>20800</v>
      </c>
    </row>
    <row r="65" spans="1:2">
      <c r="A65" s="100" t="s">
        <v>345</v>
      </c>
      <c r="B65" s="105">
        <v>18064</v>
      </c>
    </row>
    <row r="66" spans="1:2">
      <c r="A66" s="100" t="s">
        <v>327</v>
      </c>
      <c r="B66" s="105">
        <v>16972</v>
      </c>
    </row>
    <row r="67" spans="1:2">
      <c r="A67" s="100" t="s">
        <v>330</v>
      </c>
      <c r="B67" s="97">
        <v>16482</v>
      </c>
    </row>
    <row r="68" spans="1:2">
      <c r="A68" s="100" t="s">
        <v>335</v>
      </c>
      <c r="B68" s="105">
        <v>16277</v>
      </c>
    </row>
    <row r="69" spans="1:2">
      <c r="A69" s="100" t="s">
        <v>339</v>
      </c>
      <c r="B69" s="105">
        <v>15110</v>
      </c>
    </row>
    <row r="70" spans="1:2">
      <c r="A70" s="100" t="s">
        <v>338</v>
      </c>
      <c r="B70" s="97">
        <v>14721</v>
      </c>
    </row>
    <row r="71" spans="1:2">
      <c r="A71" s="100" t="s">
        <v>346</v>
      </c>
      <c r="B71" s="97">
        <v>14446</v>
      </c>
    </row>
    <row r="72" spans="1:2">
      <c r="A72" s="100" t="s">
        <v>326</v>
      </c>
      <c r="B72" s="97">
        <v>13079</v>
      </c>
    </row>
    <row r="73" spans="1:2">
      <c r="A73" s="100" t="s">
        <v>347</v>
      </c>
      <c r="B73" s="105">
        <v>13023</v>
      </c>
    </row>
    <row r="74" spans="1:2">
      <c r="A74" s="100" t="s">
        <v>332</v>
      </c>
      <c r="B74" s="97">
        <v>12436</v>
      </c>
    </row>
    <row r="75" spans="1:2">
      <c r="A75" s="100" t="s">
        <v>349</v>
      </c>
      <c r="B75" s="105">
        <v>11433</v>
      </c>
    </row>
    <row r="76" spans="1:2">
      <c r="A76" s="100" t="s">
        <v>341</v>
      </c>
      <c r="B76" s="105">
        <v>11199</v>
      </c>
    </row>
    <row r="77" spans="1:2">
      <c r="A77" s="100" t="s">
        <v>355</v>
      </c>
      <c r="B77" s="97">
        <v>9527</v>
      </c>
    </row>
    <row r="78" spans="1:2">
      <c r="A78" s="100" t="s">
        <v>354</v>
      </c>
      <c r="B78" s="105">
        <v>8971</v>
      </c>
    </row>
  </sheetData>
  <autoFilter ref="A6:C39" xr:uid="{5F27180B-77D5-4E2D-87FF-3D597138BB02}">
    <sortState xmlns:xlrd2="http://schemas.microsoft.com/office/spreadsheetml/2017/richdata2" ref="A7:C39">
      <sortCondition ref="B6:B39"/>
    </sortState>
  </autoFilter>
  <hyperlinks>
    <hyperlink ref="A2" r:id="rId1" xr:uid="{85A478B7-08A3-4C84-A1F6-229BCFD2D6E6}"/>
    <hyperlink ref="A41" r:id="rId2" xr:uid="{43A12F9F-15D3-444F-9F91-DF93D1603A6F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2B808-C161-4302-BFD6-517F390F9F61}">
  <dimension ref="A25:C28"/>
  <sheetViews>
    <sheetView workbookViewId="0">
      <selection activeCell="H12" sqref="H12"/>
    </sheetView>
  </sheetViews>
  <sheetFormatPr baseColWidth="10" defaultRowHeight="14.5"/>
  <sheetData>
    <row r="25" spans="1:3">
      <c r="A25" t="s">
        <v>317</v>
      </c>
      <c r="B25">
        <v>63</v>
      </c>
    </row>
    <row r="26" spans="1:3">
      <c r="A26" t="s">
        <v>318</v>
      </c>
      <c r="B26" s="96">
        <v>29</v>
      </c>
      <c r="C26">
        <v>0</v>
      </c>
    </row>
    <row r="27" spans="1:3">
      <c r="A27" t="s">
        <v>430</v>
      </c>
      <c r="B27" s="96">
        <v>11</v>
      </c>
      <c r="C27">
        <v>0</v>
      </c>
    </row>
    <row r="28" spans="1:3">
      <c r="A28" t="s">
        <v>319</v>
      </c>
      <c r="B28" s="96">
        <v>23</v>
      </c>
      <c r="C28"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5759-C4F8-4F63-AD2E-AE3012C18A99}">
  <dimension ref="A1:X14"/>
  <sheetViews>
    <sheetView topLeftCell="A21" workbookViewId="0">
      <selection activeCell="A5" sqref="A5"/>
    </sheetView>
  </sheetViews>
  <sheetFormatPr baseColWidth="10" defaultRowHeight="14.5"/>
  <cols>
    <col min="2" max="2" width="22.81640625" bestFit="1" customWidth="1"/>
    <col min="3" max="3" width="12.36328125" customWidth="1"/>
    <col min="4" max="4" width="11.1796875" bestFit="1" customWidth="1"/>
    <col min="5" max="18" width="5.7265625" bestFit="1" customWidth="1"/>
    <col min="19" max="24" width="6.54296875" bestFit="1" customWidth="1"/>
  </cols>
  <sheetData>
    <row r="1" spans="1:24">
      <c r="A1" s="125" t="s">
        <v>434</v>
      </c>
    </row>
    <row r="2" spans="1:24" ht="15.5">
      <c r="B2" s="11"/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  <c r="L2">
        <v>2014</v>
      </c>
      <c r="M2">
        <v>2015</v>
      </c>
      <c r="N2">
        <v>2016</v>
      </c>
      <c r="O2">
        <v>2017</v>
      </c>
      <c r="P2">
        <v>2018</v>
      </c>
      <c r="Q2">
        <v>2019</v>
      </c>
      <c r="R2">
        <v>2020</v>
      </c>
      <c r="S2">
        <v>2021</v>
      </c>
      <c r="T2">
        <v>2022</v>
      </c>
      <c r="U2">
        <v>2023</v>
      </c>
      <c r="V2">
        <v>2024</v>
      </c>
      <c r="W2">
        <v>2025</v>
      </c>
      <c r="X2">
        <v>2026</v>
      </c>
    </row>
    <row r="3" spans="1:24">
      <c r="B3" t="s">
        <v>20</v>
      </c>
      <c r="C3" t="s">
        <v>23</v>
      </c>
    </row>
    <row r="4" spans="1:24" ht="21">
      <c r="B4" s="9" t="s">
        <v>404</v>
      </c>
      <c r="C4" s="15">
        <v>365991</v>
      </c>
      <c r="D4" s="15">
        <v>382071</v>
      </c>
      <c r="E4" s="10">
        <v>408169</v>
      </c>
      <c r="F4" s="10">
        <v>422548</v>
      </c>
      <c r="G4" s="10">
        <v>424304</v>
      </c>
      <c r="H4" s="10">
        <v>465751</v>
      </c>
      <c r="I4" s="10">
        <v>480757</v>
      </c>
      <c r="J4" s="10">
        <v>488546</v>
      </c>
      <c r="K4" s="10">
        <v>494762</v>
      </c>
      <c r="L4" s="10">
        <v>502937</v>
      </c>
      <c r="M4" s="10">
        <v>556677</v>
      </c>
      <c r="N4" s="10">
        <v>571361</v>
      </c>
      <c r="O4" s="10">
        <v>601212</v>
      </c>
      <c r="P4" s="10">
        <v>621185</v>
      </c>
      <c r="Q4" s="10">
        <v>635469</v>
      </c>
      <c r="R4" s="10">
        <v>672661</v>
      </c>
      <c r="S4" s="10">
        <v>680748</v>
      </c>
      <c r="T4" s="10">
        <v>710299</v>
      </c>
      <c r="U4" s="10">
        <v>721418</v>
      </c>
      <c r="V4" s="10">
        <v>746210</v>
      </c>
      <c r="W4" s="10">
        <v>762550</v>
      </c>
      <c r="X4" s="10">
        <v>768631</v>
      </c>
    </row>
    <row r="5" spans="1:24" ht="21">
      <c r="B5" s="9" t="s">
        <v>28</v>
      </c>
      <c r="C5" s="15">
        <v>261154</v>
      </c>
      <c r="D5" s="15">
        <v>272988</v>
      </c>
      <c r="E5" s="10">
        <v>307901</v>
      </c>
      <c r="F5" s="10">
        <v>573084</v>
      </c>
      <c r="G5" s="10">
        <v>591058</v>
      </c>
      <c r="H5" s="10">
        <v>597104</v>
      </c>
      <c r="I5" s="10">
        <v>654450</v>
      </c>
      <c r="J5" s="10">
        <v>712017</v>
      </c>
      <c r="K5" s="10">
        <v>789860</v>
      </c>
      <c r="L5" s="10">
        <v>797906</v>
      </c>
      <c r="M5" s="10">
        <v>805693</v>
      </c>
      <c r="N5" s="10">
        <v>846684</v>
      </c>
      <c r="O5" s="10">
        <v>877388</v>
      </c>
      <c r="P5" s="10">
        <v>920455</v>
      </c>
      <c r="Q5" s="10">
        <v>925933</v>
      </c>
      <c r="R5" s="10">
        <v>974019</v>
      </c>
      <c r="S5" s="10">
        <v>1018715</v>
      </c>
      <c r="T5" s="10">
        <v>1068402</v>
      </c>
      <c r="U5" s="10">
        <v>1097267</v>
      </c>
      <c r="V5" s="10">
        <v>1119001</v>
      </c>
      <c r="W5" s="10">
        <v>1161860</v>
      </c>
      <c r="X5" s="10">
        <v>1179074</v>
      </c>
    </row>
    <row r="6" spans="1:24">
      <c r="B6" s="9" t="s">
        <v>21</v>
      </c>
      <c r="C6" s="15">
        <v>197735</v>
      </c>
      <c r="D6" s="15">
        <v>209559</v>
      </c>
      <c r="E6" s="10">
        <v>213061</v>
      </c>
      <c r="F6" s="10">
        <v>185827</v>
      </c>
      <c r="G6" s="10">
        <v>186415</v>
      </c>
      <c r="H6" s="10">
        <v>191360</v>
      </c>
      <c r="I6" s="10">
        <v>209302</v>
      </c>
      <c r="J6" s="10">
        <v>221164</v>
      </c>
      <c r="K6" s="10">
        <v>228137</v>
      </c>
      <c r="L6" s="10">
        <v>234223</v>
      </c>
      <c r="M6" s="10">
        <v>244238</v>
      </c>
      <c r="N6" s="10">
        <v>240631</v>
      </c>
      <c r="O6" s="10">
        <v>241674</v>
      </c>
      <c r="P6" s="10">
        <v>251187</v>
      </c>
      <c r="Q6" s="10">
        <v>259990</v>
      </c>
      <c r="R6" s="10">
        <v>264662</v>
      </c>
      <c r="S6" s="10">
        <v>265210</v>
      </c>
      <c r="T6" s="10">
        <v>283377</v>
      </c>
      <c r="U6" s="10">
        <v>287447</v>
      </c>
      <c r="V6" s="10">
        <v>295393</v>
      </c>
      <c r="W6" s="10">
        <v>307285</v>
      </c>
      <c r="X6" s="10">
        <v>313941</v>
      </c>
    </row>
    <row r="7" spans="1:24" ht="21">
      <c r="B7" s="9" t="s">
        <v>22</v>
      </c>
      <c r="C7" s="15">
        <v>425309</v>
      </c>
      <c r="D7" s="15">
        <v>444931</v>
      </c>
      <c r="E7" s="10">
        <v>452493</v>
      </c>
      <c r="F7" s="10">
        <v>588704</v>
      </c>
      <c r="G7" s="10">
        <v>624130</v>
      </c>
      <c r="H7" s="10">
        <v>637997</v>
      </c>
      <c r="I7" s="10">
        <v>665359</v>
      </c>
      <c r="J7" s="10">
        <v>649442</v>
      </c>
      <c r="K7" s="10">
        <v>657838</v>
      </c>
      <c r="L7" s="10">
        <v>655368</v>
      </c>
      <c r="M7" s="10">
        <v>704626</v>
      </c>
      <c r="N7" s="10">
        <v>839770</v>
      </c>
      <c r="O7" s="10">
        <v>855117</v>
      </c>
      <c r="P7" s="10">
        <v>888610</v>
      </c>
      <c r="Q7" s="10">
        <v>892591</v>
      </c>
      <c r="R7" s="10">
        <v>914891</v>
      </c>
      <c r="S7" s="10">
        <v>935238</v>
      </c>
      <c r="T7" s="10">
        <v>952285</v>
      </c>
      <c r="U7" s="10">
        <v>963549</v>
      </c>
      <c r="V7" s="10">
        <v>967314</v>
      </c>
      <c r="W7" s="10">
        <v>973732</v>
      </c>
      <c r="X7" s="10">
        <v>940509</v>
      </c>
    </row>
    <row r="8" spans="1:24" ht="15.5">
      <c r="A8" s="11"/>
      <c r="C8" s="16" t="s">
        <v>23</v>
      </c>
      <c r="D8" s="8"/>
    </row>
    <row r="9" spans="1:24" ht="15" thickBot="1">
      <c r="A9" s="154" t="s">
        <v>24</v>
      </c>
      <c r="B9" s="12" t="s">
        <v>25</v>
      </c>
      <c r="C9" s="17">
        <v>3906557</v>
      </c>
      <c r="D9" s="17">
        <v>4103292</v>
      </c>
      <c r="E9" s="13">
        <v>4347715</v>
      </c>
      <c r="F9" s="13">
        <v>4662566</v>
      </c>
      <c r="G9" s="13">
        <v>4691186</v>
      </c>
      <c r="H9" s="13">
        <v>4856730</v>
      </c>
      <c r="I9" s="13">
        <v>5171260</v>
      </c>
      <c r="J9" s="13">
        <v>5416188</v>
      </c>
      <c r="K9" s="13">
        <v>5599956</v>
      </c>
      <c r="L9" s="13">
        <v>5736453</v>
      </c>
      <c r="M9" s="13">
        <v>6070727</v>
      </c>
      <c r="N9" s="13">
        <v>6433839</v>
      </c>
      <c r="O9" s="13">
        <v>6764020</v>
      </c>
      <c r="P9" s="13">
        <v>6984197</v>
      </c>
      <c r="Q9" s="13">
        <v>7209358</v>
      </c>
      <c r="R9" s="13">
        <v>7521933</v>
      </c>
      <c r="S9" s="13">
        <v>7682567</v>
      </c>
      <c r="T9" s="13">
        <v>8130555</v>
      </c>
      <c r="U9" s="13">
        <v>8431663</v>
      </c>
      <c r="V9" s="13">
        <v>8701932</v>
      </c>
      <c r="W9" s="13">
        <v>8817950</v>
      </c>
      <c r="X9" s="13">
        <v>8975195</v>
      </c>
    </row>
    <row r="10" spans="1:24" ht="15" thickBot="1">
      <c r="A10" s="155"/>
      <c r="B10" s="12" t="s">
        <v>26</v>
      </c>
      <c r="C10" s="17">
        <v>3138620</v>
      </c>
      <c r="D10" s="17">
        <v>3282086</v>
      </c>
      <c r="E10" s="13">
        <v>3391653</v>
      </c>
      <c r="F10" s="13">
        <v>3294778</v>
      </c>
      <c r="G10" s="13">
        <v>3419512</v>
      </c>
      <c r="H10" s="13">
        <v>3675468</v>
      </c>
      <c r="I10" s="13">
        <v>3754016</v>
      </c>
      <c r="J10" s="13">
        <v>3871924</v>
      </c>
      <c r="K10" s="13">
        <v>3927703</v>
      </c>
      <c r="L10" s="13">
        <v>4241395</v>
      </c>
      <c r="M10" s="13">
        <v>4468859</v>
      </c>
      <c r="N10" s="13">
        <v>4667282</v>
      </c>
      <c r="O10" s="13">
        <v>4912672</v>
      </c>
      <c r="P10" s="13">
        <v>4949807</v>
      </c>
      <c r="Q10" s="13">
        <v>5139331</v>
      </c>
      <c r="R10" s="13">
        <v>5343099</v>
      </c>
      <c r="S10" s="13">
        <v>5636897</v>
      </c>
      <c r="T10" s="13">
        <v>5741391</v>
      </c>
      <c r="U10" s="13">
        <v>5797924</v>
      </c>
      <c r="V10" s="13">
        <v>6045452</v>
      </c>
      <c r="W10" s="13">
        <v>6097292</v>
      </c>
      <c r="X10" s="13">
        <v>6343170</v>
      </c>
    </row>
    <row r="11" spans="1:24">
      <c r="A11" s="14"/>
      <c r="B11" s="12" t="s">
        <v>407</v>
      </c>
      <c r="C11" s="8">
        <f>(C9+C10)</f>
        <v>7045177</v>
      </c>
      <c r="D11" s="8">
        <f t="shared" ref="D11:X11" si="0">(D9+D10)</f>
        <v>7385378</v>
      </c>
      <c r="E11" s="8">
        <f t="shared" si="0"/>
        <v>7739368</v>
      </c>
      <c r="F11" s="8">
        <f t="shared" si="0"/>
        <v>7957344</v>
      </c>
      <c r="G11" s="8">
        <f t="shared" si="0"/>
        <v>8110698</v>
      </c>
      <c r="H11" s="8">
        <f t="shared" si="0"/>
        <v>8532198</v>
      </c>
      <c r="I11" s="8">
        <f t="shared" si="0"/>
        <v>8925276</v>
      </c>
      <c r="J11" s="8">
        <f t="shared" si="0"/>
        <v>9288112</v>
      </c>
      <c r="K11" s="8">
        <f t="shared" si="0"/>
        <v>9527659</v>
      </c>
      <c r="L11" s="8">
        <f t="shared" si="0"/>
        <v>9977848</v>
      </c>
      <c r="M11" s="8">
        <f t="shared" si="0"/>
        <v>10539586</v>
      </c>
      <c r="N11" s="8">
        <f t="shared" si="0"/>
        <v>11101121</v>
      </c>
      <c r="O11" s="8">
        <f t="shared" si="0"/>
        <v>11676692</v>
      </c>
      <c r="P11" s="8">
        <f t="shared" si="0"/>
        <v>11934004</v>
      </c>
      <c r="Q11" s="8">
        <f t="shared" si="0"/>
        <v>12348689</v>
      </c>
      <c r="R11" s="8">
        <f t="shared" si="0"/>
        <v>12865032</v>
      </c>
      <c r="S11" s="8">
        <f t="shared" si="0"/>
        <v>13319464</v>
      </c>
      <c r="T11" s="8">
        <f t="shared" si="0"/>
        <v>13871946</v>
      </c>
      <c r="U11" s="8">
        <f t="shared" si="0"/>
        <v>14229587</v>
      </c>
      <c r="V11" s="8">
        <f t="shared" si="0"/>
        <v>14747384</v>
      </c>
      <c r="W11" s="8">
        <f t="shared" si="0"/>
        <v>14915242</v>
      </c>
      <c r="X11" s="8">
        <f t="shared" si="0"/>
        <v>15318365</v>
      </c>
    </row>
    <row r="12" spans="1:24" ht="15" thickBot="1">
      <c r="A12" s="154" t="s">
        <v>27</v>
      </c>
      <c r="B12" s="12" t="s">
        <v>25</v>
      </c>
      <c r="C12" s="17">
        <v>5034424</v>
      </c>
      <c r="D12" s="17">
        <v>5650291</v>
      </c>
      <c r="E12" s="13">
        <v>6078330</v>
      </c>
      <c r="F12" s="13">
        <v>6917007</v>
      </c>
      <c r="G12" s="13">
        <v>7426743</v>
      </c>
      <c r="H12" s="13">
        <v>7746366</v>
      </c>
      <c r="I12" s="13">
        <v>7987634</v>
      </c>
      <c r="J12" s="13">
        <v>8421967</v>
      </c>
      <c r="K12" s="13">
        <v>8628844</v>
      </c>
      <c r="L12" s="13">
        <v>8971889</v>
      </c>
      <c r="M12" s="13">
        <v>9476305</v>
      </c>
      <c r="N12" s="13">
        <v>9859329</v>
      </c>
      <c r="O12" s="13">
        <v>10418400</v>
      </c>
      <c r="P12" s="13">
        <v>10789768</v>
      </c>
      <c r="Q12" s="13">
        <v>10980268</v>
      </c>
      <c r="R12" s="13">
        <v>11337126</v>
      </c>
      <c r="S12" s="13">
        <v>11604543</v>
      </c>
      <c r="T12" s="13">
        <v>12100280</v>
      </c>
      <c r="U12" s="13">
        <v>12513672</v>
      </c>
      <c r="V12" s="13">
        <v>12888483</v>
      </c>
      <c r="W12" s="13">
        <v>13297602</v>
      </c>
      <c r="X12" s="13">
        <v>13755770</v>
      </c>
    </row>
    <row r="13" spans="1:24" ht="15" thickBot="1">
      <c r="A13" s="155"/>
      <c r="B13" s="12" t="s">
        <v>26</v>
      </c>
      <c r="C13" s="17">
        <v>13929193</v>
      </c>
      <c r="D13" s="17">
        <v>13895908</v>
      </c>
      <c r="E13" s="13">
        <v>14017862</v>
      </c>
      <c r="F13" s="13">
        <v>13665269</v>
      </c>
      <c r="G13" s="13">
        <v>14080410</v>
      </c>
      <c r="H13" s="13">
        <v>20885213</v>
      </c>
      <c r="I13" s="13">
        <v>21588753</v>
      </c>
      <c r="J13" s="13">
        <v>15755853</v>
      </c>
      <c r="K13" s="13">
        <v>16039419</v>
      </c>
      <c r="L13" s="13">
        <v>16053973</v>
      </c>
      <c r="M13" s="13">
        <v>16362848</v>
      </c>
      <c r="N13" s="13">
        <v>16556181</v>
      </c>
      <c r="O13" s="13">
        <v>16899030</v>
      </c>
      <c r="P13" s="13">
        <v>17277497</v>
      </c>
      <c r="Q13" s="13">
        <v>17327276</v>
      </c>
      <c r="R13" s="13">
        <v>17619968</v>
      </c>
      <c r="S13" s="13">
        <v>18126534</v>
      </c>
      <c r="T13" s="13">
        <v>18595332</v>
      </c>
      <c r="U13" s="13">
        <v>18899975</v>
      </c>
      <c r="V13" s="13">
        <v>19157890</v>
      </c>
      <c r="W13" s="13">
        <v>19536652</v>
      </c>
      <c r="X13" s="13">
        <v>19760308</v>
      </c>
    </row>
    <row r="14" spans="1:24">
      <c r="B14" s="12" t="s">
        <v>408</v>
      </c>
      <c r="C14" s="8">
        <f>(C12+C13)</f>
        <v>18963617</v>
      </c>
      <c r="D14" s="8">
        <f t="shared" ref="D14" si="1">(D12+D13)</f>
        <v>19546199</v>
      </c>
      <c r="E14" s="8">
        <f t="shared" ref="E14" si="2">(E12+E13)</f>
        <v>20096192</v>
      </c>
      <c r="F14" s="8">
        <f t="shared" ref="F14" si="3">(F12+F13)</f>
        <v>20582276</v>
      </c>
      <c r="G14" s="8">
        <f t="shared" ref="G14" si="4">(G12+G13)</f>
        <v>21507153</v>
      </c>
      <c r="H14" s="8">
        <f t="shared" ref="H14" si="5">(H12+H13)</f>
        <v>28631579</v>
      </c>
      <c r="I14" s="8">
        <f t="shared" ref="I14" si="6">(I12+I13)</f>
        <v>29576387</v>
      </c>
      <c r="J14" s="8">
        <f t="shared" ref="J14" si="7">(J12+J13)</f>
        <v>24177820</v>
      </c>
      <c r="K14" s="8">
        <f t="shared" ref="K14" si="8">(K12+K13)</f>
        <v>24668263</v>
      </c>
      <c r="L14" s="8">
        <f t="shared" ref="L14" si="9">(L12+L13)</f>
        <v>25025862</v>
      </c>
      <c r="M14" s="8">
        <f t="shared" ref="M14" si="10">(M12+M13)</f>
        <v>25839153</v>
      </c>
      <c r="N14" s="8">
        <f t="shared" ref="N14" si="11">(N12+N13)</f>
        <v>26415510</v>
      </c>
      <c r="O14" s="8">
        <f t="shared" ref="O14" si="12">(O12+O13)</f>
        <v>27317430</v>
      </c>
      <c r="P14" s="8">
        <f t="shared" ref="P14" si="13">(P12+P13)</f>
        <v>28067265</v>
      </c>
      <c r="Q14" s="8">
        <f t="shared" ref="Q14" si="14">(Q12+Q13)</f>
        <v>28307544</v>
      </c>
      <c r="R14" s="8">
        <f t="shared" ref="R14" si="15">(R12+R13)</f>
        <v>28957094</v>
      </c>
      <c r="S14" s="8">
        <f t="shared" ref="S14" si="16">(S12+S13)</f>
        <v>29731077</v>
      </c>
      <c r="T14" s="8">
        <f t="shared" ref="T14" si="17">(T12+T13)</f>
        <v>30695612</v>
      </c>
      <c r="U14" s="8">
        <f t="shared" ref="U14" si="18">(U12+U13)</f>
        <v>31413647</v>
      </c>
      <c r="V14" s="8">
        <f t="shared" ref="V14" si="19">(V12+V13)</f>
        <v>32046373</v>
      </c>
      <c r="W14" s="8">
        <f t="shared" ref="W14" si="20">(W12+W13)</f>
        <v>32834254</v>
      </c>
      <c r="X14" s="8">
        <f t="shared" ref="X14" si="21">(X12+X13)</f>
        <v>33516078</v>
      </c>
    </row>
  </sheetData>
  <mergeCells count="2">
    <mergeCell ref="A9:A10"/>
    <mergeCell ref="A12:A13"/>
  </mergeCells>
  <hyperlinks>
    <hyperlink ref="A1" r:id="rId1" xr:uid="{D5DDDADD-0D29-4457-B894-3F1F5CA249CE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9C0F3-D4F7-4E8C-9B9D-51AF59C39079}">
  <dimension ref="C25:H26"/>
  <sheetViews>
    <sheetView topLeftCell="B1" workbookViewId="0">
      <selection activeCell="N17" sqref="N17"/>
    </sheetView>
  </sheetViews>
  <sheetFormatPr baseColWidth="10" defaultRowHeight="14.5"/>
  <cols>
    <col min="3" max="3" width="7.90625" bestFit="1" customWidth="1"/>
    <col min="4" max="4" width="12.1796875" customWidth="1"/>
    <col min="5" max="5" width="12" customWidth="1"/>
    <col min="6" max="6" width="11" bestFit="1" customWidth="1"/>
    <col min="7" max="7" width="6.81640625" bestFit="1" customWidth="1"/>
    <col min="8" max="8" width="6.7265625" bestFit="1" customWidth="1"/>
  </cols>
  <sheetData>
    <row r="25" spans="3:8">
      <c r="C25" t="s">
        <v>123</v>
      </c>
      <c r="D25" s="30" t="s">
        <v>127</v>
      </c>
      <c r="E25" s="30" t="s">
        <v>124</v>
      </c>
      <c r="F25" t="s">
        <v>128</v>
      </c>
      <c r="G25" t="s">
        <v>126</v>
      </c>
      <c r="H25" t="s">
        <v>125</v>
      </c>
    </row>
    <row r="26" spans="3:8">
      <c r="C26">
        <v>100</v>
      </c>
      <c r="D26">
        <f>0.51*C26</f>
        <v>51</v>
      </c>
      <c r="E26" s="29">
        <f t="shared" ref="E26:H26" si="0">0.51*D26</f>
        <v>26.01</v>
      </c>
      <c r="F26" s="29">
        <f t="shared" si="0"/>
        <v>13.2651</v>
      </c>
      <c r="G26" s="29">
        <f t="shared" si="0"/>
        <v>6.7652010000000002</v>
      </c>
      <c r="H26" s="29">
        <f t="shared" si="0"/>
        <v>3.4502525100000003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0433-CCD3-4436-AE27-39C64F8156E4}">
  <dimension ref="B27:D129"/>
  <sheetViews>
    <sheetView workbookViewId="0">
      <selection activeCell="I5" sqref="I5"/>
    </sheetView>
  </sheetViews>
  <sheetFormatPr baseColWidth="10" defaultRowHeight="14.5"/>
  <cols>
    <col min="1" max="1" width="5.08984375" customWidth="1"/>
    <col min="2" max="2" width="16.81640625" customWidth="1"/>
    <col min="3" max="3" width="46.26953125" customWidth="1"/>
    <col min="4" max="4" width="6.90625" bestFit="1" customWidth="1"/>
  </cols>
  <sheetData>
    <row r="27" spans="2:4" ht="5.5" customHeight="1"/>
    <row r="28" spans="2:4" ht="5" customHeight="1"/>
    <row r="29" spans="2:4" ht="14.5" customHeight="1">
      <c r="B29" s="121" t="s">
        <v>413</v>
      </c>
      <c r="C29" s="21" t="s">
        <v>111</v>
      </c>
      <c r="D29" s="22">
        <f>D60</f>
        <v>54.198999999999998</v>
      </c>
    </row>
    <row r="30" spans="2:4">
      <c r="B30" s="23"/>
      <c r="C30" t="s">
        <v>112</v>
      </c>
      <c r="D30" s="24">
        <f>D67+D68+D71+D72</f>
        <v>38.698</v>
      </c>
    </row>
    <row r="31" spans="2:4">
      <c r="B31" s="23"/>
      <c r="C31" t="s">
        <v>113</v>
      </c>
      <c r="D31" s="24">
        <f>D69+D70</f>
        <v>13.414999999999999</v>
      </c>
    </row>
    <row r="32" spans="2:4">
      <c r="B32" s="23" t="s">
        <v>409</v>
      </c>
      <c r="C32" t="s">
        <v>122</v>
      </c>
      <c r="D32" s="24">
        <f>D52+D54+D57+D117</f>
        <v>117.488</v>
      </c>
    </row>
    <row r="33" spans="2:4">
      <c r="B33" s="23"/>
      <c r="C33" t="s">
        <v>174</v>
      </c>
      <c r="D33" s="24">
        <f>D92+D93+D94+D96</f>
        <v>33.713999999999999</v>
      </c>
    </row>
    <row r="34" spans="2:4">
      <c r="B34" s="23"/>
      <c r="C34" t="s">
        <v>173</v>
      </c>
      <c r="D34" s="24">
        <f>D83</f>
        <v>30.285</v>
      </c>
    </row>
    <row r="35" spans="2:4">
      <c r="B35" s="23" t="s">
        <v>410</v>
      </c>
      <c r="C35" t="s">
        <v>116</v>
      </c>
      <c r="D35" s="24">
        <f>D111-D117</f>
        <v>128.61699999999999</v>
      </c>
    </row>
    <row r="36" spans="2:4">
      <c r="B36" s="23"/>
      <c r="C36" t="s">
        <v>117</v>
      </c>
      <c r="D36" s="24">
        <f>D55</f>
        <v>19.881</v>
      </c>
    </row>
    <row r="37" spans="2:4" ht="14.5" customHeight="1">
      <c r="B37" s="120" t="s">
        <v>411</v>
      </c>
      <c r="C37" t="s">
        <v>119</v>
      </c>
      <c r="D37" s="24">
        <f>D129+D127+D123+D124+D121</f>
        <v>231.40699999999998</v>
      </c>
    </row>
    <row r="38" spans="2:4">
      <c r="B38" s="23"/>
      <c r="C38" t="s">
        <v>114</v>
      </c>
      <c r="D38" s="24">
        <f>D97</f>
        <v>261.15600000000001</v>
      </c>
    </row>
    <row r="39" spans="2:4">
      <c r="B39" s="23"/>
      <c r="C39" t="s">
        <v>115</v>
      </c>
      <c r="D39" s="24">
        <f>D122</f>
        <v>391.95400000000001</v>
      </c>
    </row>
    <row r="40" spans="2:4">
      <c r="C40" t="s">
        <v>172</v>
      </c>
      <c r="D40" s="24">
        <f>D125</f>
        <v>48.521000000000001</v>
      </c>
    </row>
    <row r="41" spans="2:4" ht="14.5" customHeight="1">
      <c r="B41" s="120" t="s">
        <v>412</v>
      </c>
      <c r="C41" t="s">
        <v>175</v>
      </c>
      <c r="D41" s="24">
        <f>D73+D53</f>
        <v>170.95400000000001</v>
      </c>
    </row>
    <row r="42" spans="2:4">
      <c r="B42" s="23"/>
      <c r="C42" t="s">
        <v>120</v>
      </c>
      <c r="D42" s="24">
        <f>D91+D126</f>
        <v>29.561999999999998</v>
      </c>
    </row>
    <row r="43" spans="2:4">
      <c r="B43" s="23"/>
      <c r="C43" t="s">
        <v>118</v>
      </c>
      <c r="D43" s="24">
        <f>D104</f>
        <v>43.067999999999998</v>
      </c>
    </row>
    <row r="44" spans="2:4">
      <c r="B44" s="25" t="s">
        <v>121</v>
      </c>
      <c r="C44" s="26"/>
      <c r="D44" s="27">
        <f>D58</f>
        <v>58.87</v>
      </c>
    </row>
    <row r="46" spans="2:4">
      <c r="B46" s="125" t="s">
        <v>435</v>
      </c>
    </row>
    <row r="47" spans="2:4">
      <c r="B47" s="126" t="s">
        <v>436</v>
      </c>
      <c r="D47" s="19" t="s">
        <v>110</v>
      </c>
    </row>
    <row r="48" spans="2:4">
      <c r="C48" s="18" t="s">
        <v>29</v>
      </c>
      <c r="D48" s="19"/>
    </row>
    <row r="49" spans="3:4">
      <c r="C49" s="18" t="s">
        <v>30</v>
      </c>
    </row>
    <row r="50" spans="3:4">
      <c r="C50" s="19" t="s">
        <v>1</v>
      </c>
      <c r="D50" s="20">
        <v>1671.7940000000001</v>
      </c>
    </row>
    <row r="51" spans="3:4">
      <c r="C51" s="19" t="s">
        <v>31</v>
      </c>
      <c r="D51" s="20">
        <v>181.10300000000001</v>
      </c>
    </row>
    <row r="52" spans="3:4" ht="37.5">
      <c r="C52" s="19" t="s">
        <v>32</v>
      </c>
      <c r="D52" s="20">
        <v>42.817999999999998</v>
      </c>
    </row>
    <row r="53" spans="3:4">
      <c r="C53" s="19" t="s">
        <v>33</v>
      </c>
      <c r="D53" s="20">
        <v>4.8810000000000002</v>
      </c>
    </row>
    <row r="54" spans="3:4">
      <c r="C54" s="19" t="s">
        <v>34</v>
      </c>
      <c r="D54" s="20">
        <v>53.78</v>
      </c>
    </row>
    <row r="55" spans="3:4">
      <c r="C55" s="19" t="s">
        <v>35</v>
      </c>
      <c r="D55" s="20">
        <v>19.881</v>
      </c>
    </row>
    <row r="56" spans="3:4" ht="25">
      <c r="C56" s="19" t="s">
        <v>36</v>
      </c>
      <c r="D56" s="20">
        <v>6.0000000000000001E-3</v>
      </c>
    </row>
    <row r="57" spans="3:4" ht="25">
      <c r="C57" s="19" t="s">
        <v>37</v>
      </c>
      <c r="D57" s="20">
        <v>0.86699999999999999</v>
      </c>
    </row>
    <row r="58" spans="3:4">
      <c r="C58" s="19" t="s">
        <v>38</v>
      </c>
      <c r="D58" s="20">
        <v>58.87</v>
      </c>
    </row>
    <row r="59" spans="3:4" ht="25">
      <c r="C59" s="19" t="s">
        <v>39</v>
      </c>
      <c r="D59" s="20">
        <v>0</v>
      </c>
    </row>
    <row r="60" spans="3:4">
      <c r="C60" s="19" t="s">
        <v>40</v>
      </c>
      <c r="D60" s="20">
        <v>54.198999999999998</v>
      </c>
    </row>
    <row r="61" spans="3:4">
      <c r="C61" s="19" t="s">
        <v>41</v>
      </c>
      <c r="D61" s="20">
        <v>47.701999999999998</v>
      </c>
    </row>
    <row r="62" spans="3:4">
      <c r="C62" s="19" t="s">
        <v>42</v>
      </c>
      <c r="D62" s="20">
        <v>0.22900000000000001</v>
      </c>
    </row>
    <row r="63" spans="3:4">
      <c r="C63" s="19" t="s">
        <v>43</v>
      </c>
      <c r="D63" s="20">
        <v>2.0070000000000001</v>
      </c>
    </row>
    <row r="64" spans="3:4">
      <c r="C64" s="19" t="s">
        <v>44</v>
      </c>
      <c r="D64" s="20">
        <v>1.6819999999999999</v>
      </c>
    </row>
    <row r="65" spans="3:4">
      <c r="C65" s="19" t="s">
        <v>45</v>
      </c>
      <c r="D65" s="20">
        <v>2.58</v>
      </c>
    </row>
    <row r="66" spans="3:4">
      <c r="C66" s="19" t="s">
        <v>46</v>
      </c>
      <c r="D66" s="20">
        <v>52.113</v>
      </c>
    </row>
    <row r="67" spans="3:4">
      <c r="C67" s="19" t="s">
        <v>47</v>
      </c>
      <c r="D67" s="20">
        <v>28.896000000000001</v>
      </c>
    </row>
    <row r="68" spans="3:4">
      <c r="C68" s="19" t="s">
        <v>48</v>
      </c>
      <c r="D68" s="20">
        <v>7.9370000000000003</v>
      </c>
    </row>
    <row r="69" spans="3:4">
      <c r="C69" s="19" t="s">
        <v>49</v>
      </c>
      <c r="D69" s="20">
        <v>8.2949999999999999</v>
      </c>
    </row>
    <row r="70" spans="3:4">
      <c r="C70" s="19" t="s">
        <v>50</v>
      </c>
      <c r="D70" s="20">
        <v>5.12</v>
      </c>
    </row>
    <row r="71" spans="3:4">
      <c r="C71" s="19" t="s">
        <v>51</v>
      </c>
      <c r="D71" s="20">
        <v>0</v>
      </c>
    </row>
    <row r="72" spans="3:4">
      <c r="C72" s="19" t="s">
        <v>52</v>
      </c>
      <c r="D72" s="20">
        <v>1.865</v>
      </c>
    </row>
    <row r="73" spans="3:4">
      <c r="C73" s="19" t="s">
        <v>53</v>
      </c>
      <c r="D73" s="20">
        <v>166.07300000000001</v>
      </c>
    </row>
    <row r="74" spans="3:4" ht="25">
      <c r="C74" s="19" t="s">
        <v>54</v>
      </c>
      <c r="D74" s="20">
        <v>45.256999999999998</v>
      </c>
    </row>
    <row r="75" spans="3:4">
      <c r="C75" s="19" t="s">
        <v>55</v>
      </c>
      <c r="D75" s="20">
        <v>6.1989999999999998</v>
      </c>
    </row>
    <row r="76" spans="3:4">
      <c r="C76" s="19" t="s">
        <v>56</v>
      </c>
      <c r="D76" s="20">
        <v>15.461</v>
      </c>
    </row>
    <row r="77" spans="3:4" ht="25">
      <c r="C77" s="19" t="s">
        <v>57</v>
      </c>
      <c r="D77" s="20">
        <v>1.625</v>
      </c>
    </row>
    <row r="78" spans="3:4">
      <c r="C78" s="19" t="s">
        <v>58</v>
      </c>
      <c r="D78" s="20">
        <v>60.689</v>
      </c>
    </row>
    <row r="79" spans="3:4">
      <c r="C79" s="19" t="s">
        <v>59</v>
      </c>
      <c r="D79" s="20">
        <v>1.621</v>
      </c>
    </row>
    <row r="80" spans="3:4">
      <c r="C80" s="19" t="s">
        <v>60</v>
      </c>
      <c r="D80" s="20">
        <v>11.183</v>
      </c>
    </row>
    <row r="81" spans="3:4">
      <c r="C81" s="19" t="s">
        <v>61</v>
      </c>
      <c r="D81" s="20">
        <v>21.428999999999998</v>
      </c>
    </row>
    <row r="82" spans="3:4">
      <c r="C82" s="19" t="s">
        <v>62</v>
      </c>
      <c r="D82" s="20">
        <v>2.609</v>
      </c>
    </row>
    <row r="83" spans="3:4">
      <c r="C83" s="19" t="s">
        <v>63</v>
      </c>
      <c r="D83" s="20">
        <v>30.285</v>
      </c>
    </row>
    <row r="84" spans="3:4">
      <c r="C84" s="19" t="s">
        <v>64</v>
      </c>
      <c r="D84" s="20">
        <v>15.862</v>
      </c>
    </row>
    <row r="85" spans="3:4">
      <c r="C85" s="19" t="s">
        <v>65</v>
      </c>
      <c r="D85" s="20">
        <v>5.2</v>
      </c>
    </row>
    <row r="86" spans="3:4">
      <c r="C86" s="19" t="s">
        <v>66</v>
      </c>
      <c r="D86" s="20">
        <v>4.2690000000000001</v>
      </c>
    </row>
    <row r="87" spans="3:4" ht="25">
      <c r="C87" s="19" t="s">
        <v>67</v>
      </c>
      <c r="D87" s="20">
        <v>1.6779999999999999</v>
      </c>
    </row>
    <row r="88" spans="3:4" ht="25">
      <c r="C88" s="19" t="s">
        <v>68</v>
      </c>
      <c r="D88" s="20">
        <v>1.76</v>
      </c>
    </row>
    <row r="89" spans="3:4">
      <c r="C89" s="19" t="s">
        <v>69</v>
      </c>
      <c r="D89" s="20">
        <v>1.516</v>
      </c>
    </row>
    <row r="90" spans="3:4">
      <c r="C90" s="19" t="s">
        <v>70</v>
      </c>
      <c r="D90" s="20">
        <v>42.128999999999998</v>
      </c>
    </row>
    <row r="91" spans="3:4">
      <c r="C91" s="19" t="s">
        <v>71</v>
      </c>
      <c r="D91" s="20">
        <v>8.4149999999999991</v>
      </c>
    </row>
    <row r="92" spans="3:4">
      <c r="C92" s="19" t="s">
        <v>72</v>
      </c>
      <c r="D92" s="20">
        <v>27.23</v>
      </c>
    </row>
    <row r="93" spans="3:4">
      <c r="C93" s="19" t="s">
        <v>73</v>
      </c>
      <c r="D93" s="20">
        <v>2.8479999999999999</v>
      </c>
    </row>
    <row r="94" spans="3:4">
      <c r="C94" s="19" t="s">
        <v>74</v>
      </c>
      <c r="D94" s="20">
        <v>1.819</v>
      </c>
    </row>
    <row r="95" spans="3:4" ht="25">
      <c r="C95" s="19" t="s">
        <v>75</v>
      </c>
      <c r="D95" s="20">
        <v>0</v>
      </c>
    </row>
    <row r="96" spans="3:4">
      <c r="C96" s="19" t="s">
        <v>76</v>
      </c>
      <c r="D96" s="20">
        <v>1.8169999999999999</v>
      </c>
    </row>
    <row r="97" spans="3:4">
      <c r="C97" s="19" t="s">
        <v>77</v>
      </c>
      <c r="D97" s="20">
        <v>261.15600000000001</v>
      </c>
    </row>
    <row r="98" spans="3:4">
      <c r="C98" s="19" t="s">
        <v>78</v>
      </c>
      <c r="D98" s="20">
        <v>43.715000000000003</v>
      </c>
    </row>
    <row r="99" spans="3:4">
      <c r="C99" s="19" t="s">
        <v>79</v>
      </c>
      <c r="D99" s="20">
        <v>91.789000000000001</v>
      </c>
    </row>
    <row r="100" spans="3:4">
      <c r="C100" s="19" t="s">
        <v>80</v>
      </c>
      <c r="D100" s="20">
        <v>109.33799999999999</v>
      </c>
    </row>
    <row r="101" spans="3:4">
      <c r="C101" s="19" t="s">
        <v>81</v>
      </c>
      <c r="D101" s="20">
        <v>7.9580000000000002</v>
      </c>
    </row>
    <row r="102" spans="3:4">
      <c r="C102" s="19" t="s">
        <v>82</v>
      </c>
      <c r="D102" s="20">
        <v>6.7080000000000002</v>
      </c>
    </row>
    <row r="103" spans="3:4">
      <c r="C103" s="19" t="s">
        <v>83</v>
      </c>
      <c r="D103" s="20">
        <v>1.6479999999999999</v>
      </c>
    </row>
    <row r="104" spans="3:4">
      <c r="C104" s="19" t="s">
        <v>84</v>
      </c>
      <c r="D104" s="20">
        <v>43.067999999999998</v>
      </c>
    </row>
    <row r="105" spans="3:4">
      <c r="C105" s="19" t="s">
        <v>85</v>
      </c>
      <c r="D105" s="20">
        <v>15.569000000000001</v>
      </c>
    </row>
    <row r="106" spans="3:4">
      <c r="C106" s="19" t="s">
        <v>86</v>
      </c>
      <c r="D106" s="20">
        <v>18.963000000000001</v>
      </c>
    </row>
    <row r="107" spans="3:4" ht="25">
      <c r="C107" s="19" t="s">
        <v>87</v>
      </c>
      <c r="D107" s="20">
        <v>7.56</v>
      </c>
    </row>
    <row r="108" spans="3:4">
      <c r="C108" s="19" t="s">
        <v>88</v>
      </c>
      <c r="D108" s="20">
        <v>0.74399999999999999</v>
      </c>
    </row>
    <row r="109" spans="3:4" ht="25">
      <c r="C109" s="19" t="s">
        <v>89</v>
      </c>
      <c r="D109" s="20">
        <v>0</v>
      </c>
    </row>
    <row r="110" spans="3:4">
      <c r="C110" s="19" t="s">
        <v>90</v>
      </c>
      <c r="D110" s="20">
        <v>0.23200000000000001</v>
      </c>
    </row>
    <row r="111" spans="3:4">
      <c r="C111" s="19" t="s">
        <v>91</v>
      </c>
      <c r="D111" s="20">
        <v>148.63999999999999</v>
      </c>
    </row>
    <row r="112" spans="3:4">
      <c r="C112" s="19" t="s">
        <v>92</v>
      </c>
      <c r="D112" s="20">
        <v>42.176000000000002</v>
      </c>
    </row>
    <row r="113" spans="3:4">
      <c r="C113" s="19" t="s">
        <v>93</v>
      </c>
      <c r="D113" s="20">
        <v>63.779000000000003</v>
      </c>
    </row>
    <row r="114" spans="3:4">
      <c r="C114" s="19" t="s">
        <v>94</v>
      </c>
      <c r="D114" s="20">
        <v>1.1559999999999999</v>
      </c>
    </row>
    <row r="115" spans="3:4">
      <c r="C115" s="19" t="s">
        <v>95</v>
      </c>
      <c r="D115" s="20">
        <v>12.308</v>
      </c>
    </row>
    <row r="116" spans="3:4">
      <c r="C116" s="19" t="s">
        <v>96</v>
      </c>
      <c r="D116" s="20">
        <v>8.6219999999999999</v>
      </c>
    </row>
    <row r="117" spans="3:4">
      <c r="C117" s="19" t="s">
        <v>97</v>
      </c>
      <c r="D117" s="20">
        <v>20.023</v>
      </c>
    </row>
    <row r="118" spans="3:4">
      <c r="C118" s="19" t="s">
        <v>98</v>
      </c>
      <c r="D118" s="20">
        <v>0</v>
      </c>
    </row>
    <row r="119" spans="3:4">
      <c r="C119" s="19" t="s">
        <v>99</v>
      </c>
      <c r="D119" s="20">
        <v>0.57499999999999996</v>
      </c>
    </row>
    <row r="120" spans="3:4">
      <c r="C120" s="19" t="s">
        <v>100</v>
      </c>
      <c r="D120" s="20">
        <v>693.029</v>
      </c>
    </row>
    <row r="121" spans="3:4">
      <c r="C121" s="19" t="s">
        <v>101</v>
      </c>
      <c r="D121" s="20">
        <v>83.899000000000001</v>
      </c>
    </row>
    <row r="122" spans="3:4">
      <c r="C122" s="19" t="s">
        <v>102</v>
      </c>
      <c r="D122" s="20">
        <v>391.95400000000001</v>
      </c>
    </row>
    <row r="123" spans="3:4">
      <c r="C123" s="19" t="s">
        <v>103</v>
      </c>
      <c r="D123" s="20">
        <v>40.607999999999997</v>
      </c>
    </row>
    <row r="124" spans="3:4">
      <c r="C124" s="19" t="s">
        <v>104</v>
      </c>
      <c r="D124" s="20">
        <v>66.710999999999999</v>
      </c>
    </row>
    <row r="125" spans="3:4">
      <c r="C125" s="19" t="s">
        <v>105</v>
      </c>
      <c r="D125" s="20">
        <v>48.521000000000001</v>
      </c>
    </row>
    <row r="126" spans="3:4">
      <c r="C126" s="19" t="s">
        <v>106</v>
      </c>
      <c r="D126" s="20">
        <v>21.146999999999998</v>
      </c>
    </row>
    <row r="127" spans="3:4">
      <c r="C127" s="19" t="s">
        <v>107</v>
      </c>
      <c r="D127" s="20">
        <v>36.460999999999999</v>
      </c>
    </row>
    <row r="128" spans="3:4">
      <c r="C128" s="19" t="s">
        <v>108</v>
      </c>
      <c r="D128" s="20">
        <v>0</v>
      </c>
    </row>
    <row r="129" spans="3:4">
      <c r="C129" s="19" t="s">
        <v>109</v>
      </c>
      <c r="D129" s="20">
        <v>3.7280000000000002</v>
      </c>
    </row>
  </sheetData>
  <hyperlinks>
    <hyperlink ref="B46" r:id="rId1" xr:uid="{34408081-59FE-4495-87D6-4A9D2322BCFF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7AE8-9BF9-4A13-ADAE-70AAB0F18AA6}">
  <dimension ref="A27:E67"/>
  <sheetViews>
    <sheetView workbookViewId="0">
      <selection activeCell="L5" sqref="L5"/>
    </sheetView>
  </sheetViews>
  <sheetFormatPr baseColWidth="10" defaultRowHeight="14.5"/>
  <cols>
    <col min="1" max="1" width="7.81640625" customWidth="1"/>
    <col min="2" max="2" width="25.54296875" customWidth="1"/>
    <col min="4" max="4" width="7.26953125" bestFit="1" customWidth="1"/>
  </cols>
  <sheetData>
    <row r="27" spans="1:3">
      <c r="A27" t="s">
        <v>414</v>
      </c>
      <c r="B27" t="s">
        <v>417</v>
      </c>
      <c r="C27" s="70">
        <f>D51+D52+D46+D50</f>
        <v>679.02699999999993</v>
      </c>
    </row>
    <row r="28" spans="1:3">
      <c r="B28" t="s">
        <v>258</v>
      </c>
      <c r="C28" s="70">
        <f>D44-D43</f>
        <v>896.59699999999998</v>
      </c>
    </row>
    <row r="29" spans="1:3">
      <c r="B29" t="s">
        <v>418</v>
      </c>
      <c r="C29" s="70">
        <f>D45+D47+D48+D53+D54+D57+D49-C28</f>
        <v>445.63400000000001</v>
      </c>
    </row>
    <row r="30" spans="1:3">
      <c r="B30" t="s">
        <v>257</v>
      </c>
      <c r="C30" s="70">
        <f>E44</f>
        <v>548.97900000000004</v>
      </c>
    </row>
    <row r="31" spans="1:3">
      <c r="A31" t="s">
        <v>415</v>
      </c>
      <c r="B31" t="s">
        <v>255</v>
      </c>
      <c r="C31" s="70">
        <f>C59</f>
        <v>1028.952</v>
      </c>
    </row>
    <row r="32" spans="1:3">
      <c r="B32" t="s">
        <v>256</v>
      </c>
      <c r="C32" s="70">
        <f>C63+C64+C66</f>
        <v>508.447</v>
      </c>
    </row>
    <row r="33" spans="1:5">
      <c r="B33" t="s">
        <v>233</v>
      </c>
      <c r="C33" s="70">
        <f>C60+C65</f>
        <v>357.93599999999998</v>
      </c>
    </row>
    <row r="34" spans="1:5">
      <c r="B34" t="s">
        <v>234</v>
      </c>
      <c r="C34" s="70">
        <f>C61</f>
        <v>98.855000000000004</v>
      </c>
    </row>
    <row r="35" spans="1:5">
      <c r="A35" t="s">
        <v>416</v>
      </c>
      <c r="C35" s="70">
        <f>C67</f>
        <v>1239.4349999999999</v>
      </c>
    </row>
    <row r="37" spans="1:5">
      <c r="A37" s="125" t="s">
        <v>437</v>
      </c>
    </row>
    <row r="38" spans="1:5">
      <c r="A38" s="35" t="s">
        <v>226</v>
      </c>
    </row>
    <row r="39" spans="1:5">
      <c r="A39" s="36" t="s">
        <v>227</v>
      </c>
      <c r="B39" s="37"/>
    </row>
    <row r="40" spans="1:5">
      <c r="A40" s="38"/>
      <c r="B40" s="39"/>
      <c r="C40" s="40">
        <v>2023</v>
      </c>
    </row>
    <row r="41" spans="1:5">
      <c r="A41" s="45"/>
      <c r="B41" s="46" t="s">
        <v>1</v>
      </c>
      <c r="C41" s="47">
        <v>5803.8620000000001</v>
      </c>
    </row>
    <row r="42" spans="1:5" ht="15.5">
      <c r="A42" s="48" t="s">
        <v>228</v>
      </c>
      <c r="B42" s="42" t="s">
        <v>254</v>
      </c>
      <c r="C42" s="44">
        <v>313.363</v>
      </c>
      <c r="D42" s="56" t="s">
        <v>3</v>
      </c>
      <c r="E42" s="56" t="s">
        <v>253</v>
      </c>
    </row>
    <row r="43" spans="1:5" ht="15.5">
      <c r="A43" s="43"/>
      <c r="B43" s="68" t="s">
        <v>252</v>
      </c>
      <c r="C43" s="62">
        <v>1597.1559999999999</v>
      </c>
      <c r="D43" s="62">
        <v>1124.6610000000001</v>
      </c>
      <c r="E43" s="62">
        <f t="shared" ref="E43:E57" si="0">C43-D43</f>
        <v>472.49499999999989</v>
      </c>
    </row>
    <row r="44" spans="1:5">
      <c r="A44" s="43"/>
      <c r="B44" s="67" t="s">
        <v>1</v>
      </c>
      <c r="C44" s="61">
        <v>2570.2370000000001</v>
      </c>
      <c r="D44" s="61">
        <v>2021.258</v>
      </c>
      <c r="E44" s="61">
        <f t="shared" si="0"/>
        <v>548.97900000000004</v>
      </c>
    </row>
    <row r="45" spans="1:5">
      <c r="A45" s="43"/>
      <c r="B45" s="63" t="s">
        <v>240</v>
      </c>
      <c r="C45" s="57">
        <v>45.481000000000002</v>
      </c>
      <c r="D45" s="57">
        <v>29.388000000000002</v>
      </c>
      <c r="E45" s="57">
        <f t="shared" si="0"/>
        <v>16.093</v>
      </c>
    </row>
    <row r="46" spans="1:5">
      <c r="A46" s="43"/>
      <c r="B46" s="64" t="s">
        <v>241</v>
      </c>
      <c r="C46" s="58">
        <v>290.13099999999997</v>
      </c>
      <c r="D46" s="58">
        <v>281.40199999999999</v>
      </c>
      <c r="E46" s="58">
        <f t="shared" si="0"/>
        <v>8.728999999999985</v>
      </c>
    </row>
    <row r="47" spans="1:5">
      <c r="A47" s="43"/>
      <c r="B47" s="64" t="s">
        <v>242</v>
      </c>
      <c r="C47" s="58">
        <v>25.077000000000002</v>
      </c>
      <c r="D47" s="58">
        <v>8.8680000000000003</v>
      </c>
      <c r="E47" s="58">
        <f t="shared" si="0"/>
        <v>16.209000000000003</v>
      </c>
    </row>
    <row r="48" spans="1:5">
      <c r="A48" s="43"/>
      <c r="B48" s="64" t="s">
        <v>243</v>
      </c>
      <c r="C48" s="58">
        <v>142.1</v>
      </c>
      <c r="D48" s="58">
        <v>128.572</v>
      </c>
      <c r="E48" s="58">
        <f t="shared" si="0"/>
        <v>13.527999999999992</v>
      </c>
    </row>
    <row r="49" spans="1:5">
      <c r="A49" s="43"/>
      <c r="B49" s="64" t="s">
        <v>244</v>
      </c>
      <c r="C49" s="58">
        <v>1490.021</v>
      </c>
      <c r="D49" s="58">
        <v>1105.0809999999999</v>
      </c>
      <c r="E49" s="58">
        <f t="shared" si="0"/>
        <v>384.94000000000005</v>
      </c>
    </row>
    <row r="50" spans="1:5" ht="15.5">
      <c r="A50" s="43"/>
      <c r="B50" s="64" t="s">
        <v>245</v>
      </c>
      <c r="C50" s="58">
        <v>3.968</v>
      </c>
      <c r="D50" s="58">
        <v>3.7440000000000002</v>
      </c>
      <c r="E50" s="58">
        <f t="shared" si="0"/>
        <v>0.22399999999999975</v>
      </c>
    </row>
    <row r="51" spans="1:5">
      <c r="A51" s="43"/>
      <c r="B51" s="64" t="s">
        <v>246</v>
      </c>
      <c r="C51" s="58">
        <v>305.99299999999999</v>
      </c>
      <c r="D51" s="58">
        <v>302.274</v>
      </c>
      <c r="E51" s="58">
        <f t="shared" si="0"/>
        <v>3.7189999999999941</v>
      </c>
    </row>
    <row r="52" spans="1:5">
      <c r="A52" s="43"/>
      <c r="B52" s="64" t="s">
        <v>113</v>
      </c>
      <c r="C52" s="58">
        <v>94.975999999999999</v>
      </c>
      <c r="D52" s="58">
        <v>91.606999999999999</v>
      </c>
      <c r="E52" s="58">
        <f t="shared" si="0"/>
        <v>3.3689999999999998</v>
      </c>
    </row>
    <row r="53" spans="1:5">
      <c r="A53" s="43"/>
      <c r="B53" s="64" t="s">
        <v>247</v>
      </c>
      <c r="C53" s="58">
        <v>11.565</v>
      </c>
      <c r="D53" s="58">
        <v>10.987</v>
      </c>
      <c r="E53" s="58">
        <f t="shared" si="0"/>
        <v>0.5779999999999994</v>
      </c>
    </row>
    <row r="54" spans="1:5">
      <c r="A54" s="43"/>
      <c r="B54" s="64" t="s">
        <v>248</v>
      </c>
      <c r="C54" s="58">
        <v>94.385000000000005</v>
      </c>
      <c r="D54" s="58">
        <v>13.693</v>
      </c>
      <c r="E54" s="58">
        <f t="shared" si="0"/>
        <v>80.692000000000007</v>
      </c>
    </row>
    <row r="55" spans="1:5">
      <c r="A55" s="43"/>
      <c r="B55" s="65" t="s">
        <v>249</v>
      </c>
      <c r="C55" s="59">
        <v>28.565000000000001</v>
      </c>
      <c r="D55" s="59">
        <v>5.6820000000000004</v>
      </c>
      <c r="E55" s="59">
        <f t="shared" si="0"/>
        <v>22.883000000000003</v>
      </c>
    </row>
    <row r="56" spans="1:5">
      <c r="A56" s="43"/>
      <c r="B56" s="65" t="s">
        <v>250</v>
      </c>
      <c r="C56" s="59">
        <v>65.819999999999993</v>
      </c>
      <c r="D56" s="59">
        <v>8.0109999999999992</v>
      </c>
      <c r="E56" s="59">
        <f t="shared" si="0"/>
        <v>57.808999999999997</v>
      </c>
    </row>
    <row r="57" spans="1:5">
      <c r="A57" s="43"/>
      <c r="B57" s="66" t="s">
        <v>251</v>
      </c>
      <c r="C57" s="60">
        <v>66.540000000000006</v>
      </c>
      <c r="D57" s="60">
        <v>45.642000000000003</v>
      </c>
      <c r="E57" s="60">
        <f t="shared" si="0"/>
        <v>20.898000000000003</v>
      </c>
    </row>
    <row r="58" spans="1:5" ht="39">
      <c r="A58" s="69" t="s">
        <v>229</v>
      </c>
      <c r="B58" s="50" t="s">
        <v>231</v>
      </c>
      <c r="C58" s="51">
        <v>1414.175</v>
      </c>
    </row>
    <row r="59" spans="1:5">
      <c r="A59" s="43"/>
      <c r="B59" s="52" t="s">
        <v>232</v>
      </c>
      <c r="C59" s="53">
        <v>1028.952</v>
      </c>
    </row>
    <row r="60" spans="1:5">
      <c r="A60" s="43"/>
      <c r="B60" s="52" t="s">
        <v>233</v>
      </c>
      <c r="C60" s="53">
        <v>286.36799999999999</v>
      </c>
    </row>
    <row r="61" spans="1:5">
      <c r="A61" s="41"/>
      <c r="B61" s="52" t="s">
        <v>234</v>
      </c>
      <c r="C61" s="53">
        <v>98.855000000000004</v>
      </c>
    </row>
    <row r="62" spans="1:5">
      <c r="B62" s="50" t="s">
        <v>235</v>
      </c>
      <c r="C62" s="54">
        <v>580.01499999999999</v>
      </c>
    </row>
    <row r="63" spans="1:5">
      <c r="B63" s="52" t="s">
        <v>236</v>
      </c>
      <c r="C63" s="53">
        <v>105.384</v>
      </c>
    </row>
    <row r="64" spans="1:5" ht="27">
      <c r="B64" s="52" t="s">
        <v>237</v>
      </c>
      <c r="C64" s="53">
        <v>391.84399999999999</v>
      </c>
    </row>
    <row r="65" spans="1:3">
      <c r="B65" s="52" t="s">
        <v>238</v>
      </c>
      <c r="C65" s="53">
        <v>71.567999999999998</v>
      </c>
    </row>
    <row r="66" spans="1:3">
      <c r="B66" s="55" t="s">
        <v>239</v>
      </c>
      <c r="C66" s="53">
        <v>11.218999999999999</v>
      </c>
    </row>
    <row r="67" spans="1:3" ht="15.5">
      <c r="A67" s="48" t="s">
        <v>230</v>
      </c>
      <c r="B67" s="46" t="s">
        <v>1</v>
      </c>
      <c r="C67" s="49">
        <v>1239.4349999999999</v>
      </c>
    </row>
  </sheetData>
  <hyperlinks>
    <hyperlink ref="A37" r:id="rId1" xr:uid="{1F633BEA-401E-4ACC-849D-BF7ABD037E9A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8A28-BCE9-48B4-BC9B-CE4488448476}">
  <dimension ref="B23:D34"/>
  <sheetViews>
    <sheetView zoomScale="90" zoomScaleNormal="90" workbookViewId="0">
      <selection activeCell="O2" sqref="O2"/>
    </sheetView>
  </sheetViews>
  <sheetFormatPr baseColWidth="10" defaultRowHeight="14.5"/>
  <cols>
    <col min="2" max="2" width="25.7265625" customWidth="1"/>
    <col min="3" max="3" width="20.36328125" bestFit="1" customWidth="1"/>
    <col min="4" max="4" width="14.7265625" bestFit="1" customWidth="1"/>
  </cols>
  <sheetData>
    <row r="23" spans="2:4" ht="26.5" thickBot="1">
      <c r="C23" s="1" t="s">
        <v>7</v>
      </c>
      <c r="D23" s="5" t="s">
        <v>8</v>
      </c>
    </row>
    <row r="24" spans="2:4" ht="15" thickBot="1">
      <c r="C24" s="4" t="s">
        <v>6</v>
      </c>
      <c r="D24" s="2">
        <v>236.05466666666666</v>
      </c>
    </row>
    <row r="25" spans="2:4" ht="4.5" customHeight="1"/>
    <row r="26" spans="2:4" ht="26.5" thickBot="1">
      <c r="B26" s="6" t="s">
        <v>421</v>
      </c>
      <c r="C26" s="118" t="s">
        <v>396</v>
      </c>
      <c r="D26" s="3">
        <v>37.431666666666665</v>
      </c>
    </row>
    <row r="27" spans="2:4" ht="15" thickBot="1">
      <c r="C27" s="118" t="s">
        <v>397</v>
      </c>
      <c r="D27" s="3">
        <v>29.575000000000003</v>
      </c>
    </row>
    <row r="28" spans="2:4" ht="26.5" thickBot="1">
      <c r="B28" s="6" t="s">
        <v>419</v>
      </c>
      <c r="C28" s="118" t="s">
        <v>0</v>
      </c>
      <c r="D28" s="3">
        <v>41.448</v>
      </c>
    </row>
    <row r="29" spans="2:4" ht="26.5" thickBot="1">
      <c r="C29" s="118" t="s">
        <v>405</v>
      </c>
      <c r="D29" s="3">
        <v>18.600000000000001</v>
      </c>
    </row>
    <row r="30" spans="2:4" ht="26.5" thickBot="1">
      <c r="C30" s="118" t="s">
        <v>406</v>
      </c>
      <c r="D30" s="3">
        <v>8.8999999999999986</v>
      </c>
    </row>
    <row r="31" spans="2:4" ht="26.5" thickBot="1">
      <c r="B31" s="122" t="s">
        <v>420</v>
      </c>
      <c r="C31" s="118" t="s">
        <v>400</v>
      </c>
      <c r="D31" s="3">
        <v>28.8</v>
      </c>
    </row>
    <row r="32" spans="2:4" ht="26.5" thickBot="1">
      <c r="C32" s="118" t="s">
        <v>401</v>
      </c>
      <c r="D32" s="3">
        <v>23.3</v>
      </c>
    </row>
    <row r="33" spans="2:4" ht="15" thickBot="1">
      <c r="B33" s="6" t="s">
        <v>398</v>
      </c>
      <c r="D33" s="7">
        <v>30</v>
      </c>
    </row>
    <row r="34" spans="2:4" ht="26.5" thickBot="1">
      <c r="B34" s="6" t="s">
        <v>399</v>
      </c>
      <c r="D34" s="7">
        <v>18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B0E92-B8DA-4B4E-B1F7-33EEE8435980}">
  <dimension ref="A25:I69"/>
  <sheetViews>
    <sheetView tabSelected="1" workbookViewId="0">
      <selection activeCell="N1" sqref="N1"/>
    </sheetView>
  </sheetViews>
  <sheetFormatPr baseColWidth="10" defaultRowHeight="14.5"/>
  <cols>
    <col min="1" max="1" width="22.90625" bestFit="1" customWidth="1"/>
    <col min="3" max="3" width="7.7265625" bestFit="1" customWidth="1"/>
  </cols>
  <sheetData>
    <row r="25" spans="1:2" ht="15" thickBot="1"/>
    <row r="26" spans="1:2">
      <c r="A26" s="161" t="s">
        <v>278</v>
      </c>
      <c r="B26" s="162">
        <f>B38</f>
        <v>1104</v>
      </c>
    </row>
    <row r="27" spans="1:2">
      <c r="A27" s="163"/>
      <c r="B27" s="164"/>
    </row>
    <row r="28" spans="1:2" ht="29">
      <c r="A28" s="165" t="s">
        <v>277</v>
      </c>
      <c r="B28" s="164">
        <f>C38+D38</f>
        <v>746</v>
      </c>
    </row>
    <row r="29" spans="1:2">
      <c r="A29" s="165" t="s">
        <v>429</v>
      </c>
      <c r="B29" s="164">
        <f>E38</f>
        <v>55</v>
      </c>
    </row>
    <row r="30" spans="1:2">
      <c r="A30" s="163"/>
      <c r="B30" s="164"/>
    </row>
    <row r="31" spans="1:2">
      <c r="A31" s="163" t="s">
        <v>271</v>
      </c>
      <c r="B31" s="164">
        <f>H38</f>
        <v>5</v>
      </c>
    </row>
    <row r="32" spans="1:2">
      <c r="A32" s="163" t="s">
        <v>275</v>
      </c>
      <c r="B32" s="164">
        <f>F38</f>
        <v>40</v>
      </c>
    </row>
    <row r="33" spans="1:8" ht="15" thickBot="1">
      <c r="A33" s="148" t="s">
        <v>276</v>
      </c>
      <c r="B33" s="166">
        <f>G38</f>
        <v>258</v>
      </c>
    </row>
    <row r="35" spans="1:8" ht="15" thickBot="1"/>
    <row r="36" spans="1:8">
      <c r="B36" s="156" t="s">
        <v>259</v>
      </c>
      <c r="C36" s="158" t="s">
        <v>260</v>
      </c>
      <c r="D36" s="159"/>
      <c r="E36" s="160"/>
      <c r="F36" s="158" t="s">
        <v>261</v>
      </c>
      <c r="G36" s="159"/>
      <c r="H36" s="160"/>
    </row>
    <row r="37" spans="1:8" ht="52.5" thickBot="1">
      <c r="B37" s="157"/>
      <c r="C37" s="71" t="s">
        <v>262</v>
      </c>
      <c r="D37" s="72" t="s">
        <v>263</v>
      </c>
      <c r="E37" s="73" t="s">
        <v>264</v>
      </c>
      <c r="F37" s="71" t="s">
        <v>265</v>
      </c>
      <c r="G37" s="72" t="s">
        <v>266</v>
      </c>
      <c r="H37" s="73" t="s">
        <v>267</v>
      </c>
    </row>
    <row r="38" spans="1:8">
      <c r="A38" s="74" t="s">
        <v>268</v>
      </c>
      <c r="B38" s="75">
        <v>1104</v>
      </c>
      <c r="C38" s="76">
        <v>78</v>
      </c>
      <c r="D38" s="77">
        <v>668</v>
      </c>
      <c r="E38" s="78">
        <v>55</v>
      </c>
      <c r="F38" s="77">
        <v>40</v>
      </c>
      <c r="G38" s="77">
        <v>258</v>
      </c>
      <c r="H38" s="78">
        <v>5</v>
      </c>
    </row>
    <row r="39" spans="1:8">
      <c r="A39" s="79" t="s">
        <v>269</v>
      </c>
      <c r="B39" s="80">
        <v>434</v>
      </c>
      <c r="C39" s="81">
        <v>15</v>
      </c>
      <c r="D39" s="82">
        <v>123</v>
      </c>
      <c r="E39" s="83">
        <v>34</v>
      </c>
      <c r="F39" s="82">
        <v>36</v>
      </c>
      <c r="G39" s="82">
        <v>226</v>
      </c>
      <c r="H39" s="83"/>
    </row>
    <row r="40" spans="1:8">
      <c r="A40" s="79" t="s">
        <v>270</v>
      </c>
      <c r="B40" s="80">
        <v>328</v>
      </c>
      <c r="C40" s="81">
        <v>63</v>
      </c>
      <c r="D40" s="82">
        <v>217</v>
      </c>
      <c r="E40" s="83">
        <v>12</v>
      </c>
      <c r="F40" s="82">
        <v>4</v>
      </c>
      <c r="G40" s="82">
        <v>32</v>
      </c>
      <c r="H40" s="83"/>
    </row>
    <row r="41" spans="1:8">
      <c r="A41" s="84" t="s">
        <v>271</v>
      </c>
      <c r="B41" s="80">
        <v>24</v>
      </c>
      <c r="C41" s="81"/>
      <c r="D41" s="82">
        <v>10</v>
      </c>
      <c r="E41" s="83">
        <v>9</v>
      </c>
      <c r="F41" s="82"/>
      <c r="G41" s="82"/>
      <c r="H41" s="83">
        <v>5</v>
      </c>
    </row>
    <row r="42" spans="1:8" ht="15" thickBot="1">
      <c r="A42" s="85" t="s">
        <v>272</v>
      </c>
      <c r="B42" s="86">
        <v>318</v>
      </c>
      <c r="C42" s="87"/>
      <c r="D42" s="88">
        <v>318</v>
      </c>
      <c r="E42" s="89"/>
      <c r="F42" s="90"/>
      <c r="G42" s="90"/>
      <c r="H42" s="89"/>
    </row>
    <row r="43" spans="1:8">
      <c r="A43" s="127" t="s">
        <v>273</v>
      </c>
      <c r="B43" s="128">
        <v>23264</v>
      </c>
      <c r="C43" s="129">
        <v>347</v>
      </c>
      <c r="D43" s="130">
        <v>13481</v>
      </c>
      <c r="E43" s="131">
        <v>296</v>
      </c>
      <c r="F43" s="132"/>
      <c r="G43" s="133">
        <v>9140</v>
      </c>
      <c r="H43" s="134"/>
    </row>
    <row r="44" spans="1:8" ht="15" thickBot="1">
      <c r="A44" s="135" t="s">
        <v>270</v>
      </c>
      <c r="B44" s="136">
        <v>23264</v>
      </c>
      <c r="C44" s="137">
        <v>347</v>
      </c>
      <c r="D44" s="138">
        <v>13481</v>
      </c>
      <c r="E44" s="139">
        <v>296</v>
      </c>
      <c r="F44" s="137"/>
      <c r="G44" s="138">
        <v>9140</v>
      </c>
      <c r="H44" s="139"/>
    </row>
    <row r="45" spans="1:8" ht="15" thickBot="1">
      <c r="A45" s="91" t="s">
        <v>274</v>
      </c>
      <c r="B45" s="92">
        <v>24368</v>
      </c>
      <c r="C45" s="93">
        <v>425</v>
      </c>
      <c r="D45" s="94">
        <v>14149</v>
      </c>
      <c r="E45" s="95">
        <v>351</v>
      </c>
      <c r="F45" s="93">
        <v>40</v>
      </c>
      <c r="G45" s="94">
        <v>9398</v>
      </c>
      <c r="H45" s="95">
        <v>5</v>
      </c>
    </row>
    <row r="47" spans="1:8">
      <c r="A47" t="s">
        <v>314</v>
      </c>
      <c r="B47">
        <v>35</v>
      </c>
    </row>
    <row r="48" spans="1:8">
      <c r="A48" t="s">
        <v>315</v>
      </c>
      <c r="B48">
        <v>28</v>
      </c>
    </row>
    <row r="49" spans="1:9">
      <c r="A49" t="s">
        <v>316</v>
      </c>
      <c r="B49">
        <v>7</v>
      </c>
    </row>
    <row r="51" spans="1:9">
      <c r="A51" t="s">
        <v>283</v>
      </c>
      <c r="H51" t="s">
        <v>284</v>
      </c>
    </row>
    <row r="52" spans="1:9">
      <c r="A52" t="s">
        <v>279</v>
      </c>
      <c r="H52" t="s">
        <v>285</v>
      </c>
    </row>
    <row r="53" spans="1:9">
      <c r="A53" t="s">
        <v>280</v>
      </c>
      <c r="I53" t="s">
        <v>281</v>
      </c>
    </row>
    <row r="54" spans="1:9">
      <c r="A54" t="s">
        <v>287</v>
      </c>
      <c r="I54" t="s">
        <v>282</v>
      </c>
    </row>
    <row r="55" spans="1:9">
      <c r="A55" t="s">
        <v>288</v>
      </c>
      <c r="H55" t="s">
        <v>290</v>
      </c>
    </row>
    <row r="56" spans="1:9">
      <c r="A56" t="s">
        <v>289</v>
      </c>
      <c r="I56" t="s">
        <v>299</v>
      </c>
    </row>
    <row r="57" spans="1:9">
      <c r="A57" t="s">
        <v>292</v>
      </c>
      <c r="I57" t="s">
        <v>300</v>
      </c>
    </row>
    <row r="58" spans="1:9">
      <c r="A58" t="s">
        <v>293</v>
      </c>
      <c r="I58" t="s">
        <v>302</v>
      </c>
    </row>
    <row r="59" spans="1:9">
      <c r="A59" t="s">
        <v>294</v>
      </c>
      <c r="H59" t="s">
        <v>291</v>
      </c>
    </row>
    <row r="60" spans="1:9">
      <c r="A60" t="s">
        <v>295</v>
      </c>
      <c r="H60" t="s">
        <v>309</v>
      </c>
    </row>
    <row r="61" spans="1:9">
      <c r="A61" t="s">
        <v>296</v>
      </c>
      <c r="I61" t="s">
        <v>286</v>
      </c>
    </row>
    <row r="62" spans="1:9">
      <c r="A62" t="s">
        <v>301</v>
      </c>
      <c r="I62" t="s">
        <v>303</v>
      </c>
    </row>
    <row r="63" spans="1:9">
      <c r="A63" t="s">
        <v>305</v>
      </c>
      <c r="I63" t="s">
        <v>304</v>
      </c>
    </row>
    <row r="64" spans="1:9">
      <c r="A64" t="s">
        <v>306</v>
      </c>
      <c r="H64" t="s">
        <v>297</v>
      </c>
    </row>
    <row r="65" spans="1:8">
      <c r="A65" t="s">
        <v>307</v>
      </c>
      <c r="H65" t="s">
        <v>298</v>
      </c>
    </row>
    <row r="66" spans="1:8">
      <c r="A66" t="s">
        <v>308</v>
      </c>
      <c r="H66" t="s">
        <v>310</v>
      </c>
    </row>
    <row r="67" spans="1:8">
      <c r="A67" t="s">
        <v>311</v>
      </c>
    </row>
    <row r="68" spans="1:8">
      <c r="A68" t="s">
        <v>312</v>
      </c>
    </row>
    <row r="69" spans="1:8">
      <c r="A69" t="s">
        <v>313</v>
      </c>
    </row>
  </sheetData>
  <mergeCells count="3">
    <mergeCell ref="B36:B37"/>
    <mergeCell ref="C36:E36"/>
    <mergeCell ref="F36:H3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20C17-B7AD-42A6-BBDE-D411338F4912}">
  <dimension ref="B21:F79"/>
  <sheetViews>
    <sheetView workbookViewId="0">
      <selection activeCell="B35" sqref="B35"/>
    </sheetView>
  </sheetViews>
  <sheetFormatPr baseColWidth="10" defaultRowHeight="14.5"/>
  <cols>
    <col min="1" max="1" width="6.1796875" customWidth="1"/>
    <col min="2" max="2" width="7.90625" customWidth="1"/>
    <col min="3" max="3" width="36.54296875" customWidth="1"/>
  </cols>
  <sheetData>
    <row r="21" spans="2:4">
      <c r="B21" s="33"/>
      <c r="C21" s="33"/>
      <c r="D21" s="34"/>
    </row>
    <row r="22" spans="2:4">
      <c r="B22" s="33"/>
      <c r="C22" s="33"/>
      <c r="D22" s="34"/>
    </row>
    <row r="23" spans="2:4">
      <c r="B23" s="33"/>
      <c r="C23" s="33"/>
      <c r="D23" s="34"/>
    </row>
    <row r="24" spans="2:4">
      <c r="B24" s="33"/>
      <c r="C24" s="33"/>
      <c r="D24" s="34"/>
    </row>
    <row r="25" spans="2:4" ht="15" thickBot="1"/>
    <row r="26" spans="2:4">
      <c r="B26" s="140" t="s">
        <v>5</v>
      </c>
      <c r="C26" s="141" t="s">
        <v>224</v>
      </c>
      <c r="D26" s="142">
        <f>D61+D62+D63+D64</f>
        <v>154.30100000000002</v>
      </c>
    </row>
    <row r="27" spans="2:4">
      <c r="B27" s="143"/>
      <c r="C27" s="144" t="s">
        <v>221</v>
      </c>
      <c r="D27" s="145">
        <f>D44+D48+D50+D49+D54+D43+F43+D65</f>
        <v>1908.7212588326354</v>
      </c>
    </row>
    <row r="28" spans="2:4">
      <c r="B28" s="143"/>
      <c r="C28" s="144" t="s">
        <v>219</v>
      </c>
      <c r="D28" s="146">
        <f>D68-D31-D32</f>
        <v>939.86199999999985</v>
      </c>
    </row>
    <row r="29" spans="2:4">
      <c r="B29" s="143" t="s">
        <v>222</v>
      </c>
      <c r="C29" s="33" t="s">
        <v>4</v>
      </c>
      <c r="D29" s="146">
        <f>D40+F40</f>
        <v>138.74695568839562</v>
      </c>
    </row>
    <row r="30" spans="2:4">
      <c r="B30" s="147"/>
      <c r="C30" s="33" t="s">
        <v>2</v>
      </c>
      <c r="D30" s="146">
        <f>D42+F42</f>
        <v>619.32178547896876</v>
      </c>
    </row>
    <row r="31" spans="2:4">
      <c r="B31" s="147" t="s">
        <v>223</v>
      </c>
      <c r="C31" s="33" t="s">
        <v>225</v>
      </c>
      <c r="D31" s="146">
        <f>D73+D76-D32</f>
        <v>611.07200000000012</v>
      </c>
    </row>
    <row r="32" spans="2:4" ht="15" thickBot="1">
      <c r="B32" s="148"/>
      <c r="C32" s="149" t="s">
        <v>218</v>
      </c>
      <c r="D32" s="150">
        <f>D74</f>
        <v>127.286</v>
      </c>
    </row>
    <row r="34" spans="2:6">
      <c r="B34" s="125" t="s">
        <v>438</v>
      </c>
      <c r="C34" s="31"/>
    </row>
    <row r="35" spans="2:6">
      <c r="B35" s="126" t="s">
        <v>439</v>
      </c>
      <c r="C35" s="32" t="s">
        <v>129</v>
      </c>
      <c r="D35" s="33" t="s">
        <v>110</v>
      </c>
    </row>
    <row r="36" spans="2:6">
      <c r="B36" s="33" t="s">
        <v>176</v>
      </c>
      <c r="C36" s="33" t="s">
        <v>130</v>
      </c>
      <c r="D36" s="34">
        <v>2821.0909999999999</v>
      </c>
    </row>
    <row r="37" spans="2:6">
      <c r="B37" s="33" t="s">
        <v>177</v>
      </c>
      <c r="C37" s="33" t="s">
        <v>131</v>
      </c>
      <c r="D37" s="34">
        <v>1763.89</v>
      </c>
    </row>
    <row r="38" spans="2:6">
      <c r="B38" s="33" t="s">
        <v>178</v>
      </c>
      <c r="C38" s="33" t="s">
        <v>132</v>
      </c>
      <c r="D38" s="34">
        <v>1732.2260000000001</v>
      </c>
    </row>
    <row r="39" spans="2:6">
      <c r="B39" s="33" t="s">
        <v>179</v>
      </c>
      <c r="C39" s="33" t="s">
        <v>133</v>
      </c>
      <c r="D39" s="34">
        <v>1497.373</v>
      </c>
      <c r="E39" s="153" t="s">
        <v>220</v>
      </c>
      <c r="F39" s="151">
        <f>D59</f>
        <v>902.76499999999999</v>
      </c>
    </row>
    <row r="40" spans="2:6">
      <c r="B40" s="33" t="s">
        <v>180</v>
      </c>
      <c r="C40" s="33" t="s">
        <v>134</v>
      </c>
      <c r="D40" s="34">
        <v>86.56</v>
      </c>
      <c r="F40" s="152">
        <f>D40/D$39*F$39</f>
        <v>52.186955688395614</v>
      </c>
    </row>
    <row r="41" spans="2:6" ht="25">
      <c r="B41" s="33" t="s">
        <v>181</v>
      </c>
      <c r="C41" s="33" t="s">
        <v>135</v>
      </c>
      <c r="D41" s="34">
        <v>1410.8130000000001</v>
      </c>
      <c r="F41" s="152">
        <f>D41/D$39*F$39</f>
        <v>850.57804431160446</v>
      </c>
    </row>
    <row r="42" spans="2:6">
      <c r="B42" s="33" t="s">
        <v>182</v>
      </c>
      <c r="C42" s="33" t="s">
        <v>136</v>
      </c>
      <c r="D42" s="34">
        <v>386.37599999999998</v>
      </c>
      <c r="F42" s="152">
        <f>D42/D$39*F$39</f>
        <v>232.94578547896882</v>
      </c>
    </row>
    <row r="43" spans="2:6">
      <c r="B43" s="33" t="s">
        <v>183</v>
      </c>
      <c r="C43" s="33" t="s">
        <v>137</v>
      </c>
      <c r="D43" s="34">
        <v>1024.4369999999999</v>
      </c>
      <c r="F43" s="152">
        <f>D43/D$39*F$39</f>
        <v>617.63225883263544</v>
      </c>
    </row>
    <row r="44" spans="2:6">
      <c r="B44" s="33" t="s">
        <v>184</v>
      </c>
      <c r="C44" s="33" t="s">
        <v>138</v>
      </c>
      <c r="D44" s="34">
        <v>37.799999999999997</v>
      </c>
      <c r="E44" s="28"/>
    </row>
    <row r="45" spans="2:6">
      <c r="B45" s="33" t="s">
        <v>185</v>
      </c>
      <c r="C45" s="33" t="s">
        <v>139</v>
      </c>
      <c r="D45" s="34">
        <v>11.3</v>
      </c>
      <c r="E45" s="28"/>
    </row>
    <row r="46" spans="2:6">
      <c r="B46" s="33" t="s">
        <v>186</v>
      </c>
      <c r="C46" s="33" t="s">
        <v>140</v>
      </c>
      <c r="D46" s="34">
        <v>2.5459999999999998</v>
      </c>
      <c r="E46" s="28"/>
    </row>
    <row r="47" spans="2:6">
      <c r="B47" s="33" t="s">
        <v>187</v>
      </c>
      <c r="C47" s="33" t="s">
        <v>141</v>
      </c>
      <c r="D47" s="34">
        <v>23.954000000000001</v>
      </c>
      <c r="E47" s="28"/>
    </row>
    <row r="48" spans="2:6">
      <c r="B48" s="33" t="s">
        <v>188</v>
      </c>
      <c r="C48" s="33" t="s">
        <v>142</v>
      </c>
      <c r="D48" s="34">
        <v>47.448</v>
      </c>
    </row>
    <row r="49" spans="2:4">
      <c r="B49" s="33" t="s">
        <v>189</v>
      </c>
      <c r="C49" s="33" t="s">
        <v>143</v>
      </c>
      <c r="D49" s="34">
        <v>0</v>
      </c>
    </row>
    <row r="50" spans="2:4">
      <c r="B50" s="33" t="s">
        <v>190</v>
      </c>
      <c r="C50" s="33" t="s">
        <v>144</v>
      </c>
      <c r="D50" s="34">
        <v>149.60499999999999</v>
      </c>
    </row>
    <row r="51" spans="2:4">
      <c r="B51" s="33" t="s">
        <v>191</v>
      </c>
      <c r="C51" s="33" t="s">
        <v>145</v>
      </c>
      <c r="D51" s="34">
        <v>130.98400000000001</v>
      </c>
    </row>
    <row r="52" spans="2:4">
      <c r="B52" s="33" t="s">
        <v>192</v>
      </c>
      <c r="C52" s="33" t="s">
        <v>146</v>
      </c>
      <c r="D52" s="34">
        <v>16.562999999999999</v>
      </c>
    </row>
    <row r="53" spans="2:4" ht="25">
      <c r="B53" s="33" t="s">
        <v>193</v>
      </c>
      <c r="C53" s="33" t="s">
        <v>147</v>
      </c>
      <c r="D53" s="34">
        <v>2.0579999999999998</v>
      </c>
    </row>
    <row r="54" spans="2:4">
      <c r="B54" s="33" t="s">
        <v>194</v>
      </c>
      <c r="C54" s="33" t="s">
        <v>148</v>
      </c>
      <c r="D54" s="34">
        <v>31.664000000000001</v>
      </c>
    </row>
    <row r="55" spans="2:4">
      <c r="B55" s="33" t="s">
        <v>195</v>
      </c>
      <c r="C55" s="33" t="s">
        <v>149</v>
      </c>
      <c r="D55" s="34">
        <v>0</v>
      </c>
    </row>
    <row r="56" spans="2:4">
      <c r="B56" s="33" t="s">
        <v>196</v>
      </c>
      <c r="C56" s="33" t="s">
        <v>150</v>
      </c>
      <c r="D56" s="34">
        <v>1057.201</v>
      </c>
    </row>
    <row r="57" spans="2:4">
      <c r="B57" s="33" t="s">
        <v>197</v>
      </c>
      <c r="C57" s="33" t="s">
        <v>151</v>
      </c>
      <c r="D57" s="34">
        <v>1057.066</v>
      </c>
    </row>
    <row r="58" spans="2:4">
      <c r="B58" s="33" t="s">
        <v>198</v>
      </c>
      <c r="C58" s="33" t="s">
        <v>152</v>
      </c>
      <c r="D58" s="34">
        <v>1042.577</v>
      </c>
    </row>
    <row r="59" spans="2:4" ht="25">
      <c r="B59" s="33" t="s">
        <v>199</v>
      </c>
      <c r="C59" s="33" t="s">
        <v>153</v>
      </c>
      <c r="D59" s="34">
        <v>902.76499999999999</v>
      </c>
    </row>
    <row r="60" spans="2:4">
      <c r="B60" s="33" t="s">
        <v>200</v>
      </c>
      <c r="C60" s="33" t="s">
        <v>154</v>
      </c>
      <c r="D60" s="31"/>
    </row>
    <row r="61" spans="2:4">
      <c r="B61" s="33" t="s">
        <v>201</v>
      </c>
      <c r="C61" s="33" t="s">
        <v>155</v>
      </c>
      <c r="D61" s="34">
        <v>5.1980000000000004</v>
      </c>
    </row>
    <row r="62" spans="2:4">
      <c r="B62" s="33" t="s">
        <v>202</v>
      </c>
      <c r="C62" s="33" t="s">
        <v>156</v>
      </c>
      <c r="D62" s="34">
        <v>134.614</v>
      </c>
    </row>
    <row r="63" spans="2:4" ht="25">
      <c r="B63" s="33" t="s">
        <v>203</v>
      </c>
      <c r="C63" s="33" t="s">
        <v>157</v>
      </c>
      <c r="D63" s="34">
        <v>1.149</v>
      </c>
    </row>
    <row r="64" spans="2:4">
      <c r="B64" s="33" t="s">
        <v>204</v>
      </c>
      <c r="C64" s="33" t="s">
        <v>158</v>
      </c>
      <c r="D64" s="34">
        <v>13.34</v>
      </c>
    </row>
    <row r="65" spans="2:4">
      <c r="B65" s="33" t="s">
        <v>205</v>
      </c>
      <c r="C65" s="33" t="s">
        <v>159</v>
      </c>
      <c r="D65" s="34">
        <v>0.13500000000000001</v>
      </c>
    </row>
    <row r="66" spans="2:4" ht="37.5">
      <c r="B66" s="33" t="s">
        <v>206</v>
      </c>
      <c r="C66" s="33" t="s">
        <v>160</v>
      </c>
      <c r="D66" s="34">
        <v>0</v>
      </c>
    </row>
    <row r="67" spans="2:4">
      <c r="B67" s="31"/>
      <c r="C67" s="32" t="s">
        <v>129</v>
      </c>
      <c r="D67" s="31"/>
    </row>
    <row r="68" spans="2:4">
      <c r="B68" s="33" t="s">
        <v>207</v>
      </c>
      <c r="C68" s="33" t="s">
        <v>161</v>
      </c>
      <c r="D68" s="34">
        <v>1678.22</v>
      </c>
    </row>
    <row r="69" spans="2:4" ht="25">
      <c r="B69" s="33" t="s">
        <v>208</v>
      </c>
      <c r="C69" s="33" t="s">
        <v>162</v>
      </c>
      <c r="D69" s="31"/>
    </row>
    <row r="70" spans="2:4">
      <c r="B70" s="33" t="s">
        <v>209</v>
      </c>
      <c r="C70" s="33" t="s">
        <v>163</v>
      </c>
      <c r="D70" s="34">
        <v>234.17099999999999</v>
      </c>
    </row>
    <row r="71" spans="2:4">
      <c r="B71" s="33" t="s">
        <v>210</v>
      </c>
      <c r="C71" s="33" t="s">
        <v>164</v>
      </c>
      <c r="D71" s="34">
        <v>49.277999999999999</v>
      </c>
    </row>
    <row r="72" spans="2:4">
      <c r="B72" s="33" t="s">
        <v>211</v>
      </c>
      <c r="C72" s="33" t="s">
        <v>165</v>
      </c>
      <c r="D72" s="34">
        <v>181.83699999999999</v>
      </c>
    </row>
    <row r="73" spans="2:4">
      <c r="B73" s="33" t="s">
        <v>212</v>
      </c>
      <c r="C73" s="33" t="s">
        <v>166</v>
      </c>
      <c r="D73" s="34">
        <v>735.495</v>
      </c>
    </row>
    <row r="74" spans="2:4">
      <c r="B74" s="33" t="s">
        <v>213</v>
      </c>
      <c r="C74" s="33" t="s">
        <v>167</v>
      </c>
      <c r="D74" s="34">
        <v>127.286</v>
      </c>
    </row>
    <row r="75" spans="2:4" ht="25">
      <c r="B75" s="33" t="s">
        <v>214</v>
      </c>
      <c r="C75" s="33" t="s">
        <v>168</v>
      </c>
      <c r="D75" s="34">
        <v>5.6520000000000001</v>
      </c>
    </row>
    <row r="76" spans="2:4" ht="25">
      <c r="B76" s="33" t="s">
        <v>215</v>
      </c>
      <c r="C76" s="33" t="s">
        <v>169</v>
      </c>
      <c r="D76" s="34">
        <v>2.863</v>
      </c>
    </row>
    <row r="77" spans="2:4">
      <c r="B77" s="33" t="s">
        <v>216</v>
      </c>
      <c r="C77" s="33" t="s">
        <v>170</v>
      </c>
      <c r="D77" s="34">
        <v>468.92399999999998</v>
      </c>
    </row>
    <row r="78" spans="2:4">
      <c r="B78" s="31"/>
      <c r="C78" s="32" t="s">
        <v>129</v>
      </c>
      <c r="D78" s="31"/>
    </row>
    <row r="79" spans="2:4">
      <c r="B79" s="33" t="s">
        <v>217</v>
      </c>
      <c r="C79" s="33" t="s">
        <v>171</v>
      </c>
      <c r="D79" s="34">
        <v>4499.3119999999999</v>
      </c>
    </row>
  </sheetData>
  <hyperlinks>
    <hyperlink ref="B34" r:id="rId1" xr:uid="{47C4E01C-E441-4EE4-801B-055D360FDB18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60D16-D149-4CF5-835F-F14A1EC6D8C2}">
  <dimension ref="B26:BW69"/>
  <sheetViews>
    <sheetView workbookViewId="0"/>
  </sheetViews>
  <sheetFormatPr baseColWidth="10" defaultRowHeight="14.5"/>
  <cols>
    <col min="1" max="1" width="4.90625" customWidth="1"/>
    <col min="2" max="2" width="32.6328125" bestFit="1" customWidth="1"/>
    <col min="3" max="3" width="6.54296875" bestFit="1" customWidth="1"/>
    <col min="4" max="66" width="5.36328125" customWidth="1"/>
    <col min="67" max="67" width="6" customWidth="1"/>
    <col min="68" max="75" width="5.36328125" customWidth="1"/>
  </cols>
  <sheetData>
    <row r="26" spans="2:7">
      <c r="C26" t="s">
        <v>424</v>
      </c>
      <c r="D26" t="s">
        <v>425</v>
      </c>
      <c r="E26" t="s">
        <v>426</v>
      </c>
      <c r="F26" t="s">
        <v>427</v>
      </c>
      <c r="G26" t="s">
        <v>428</v>
      </c>
    </row>
    <row r="27" spans="2:7">
      <c r="B27" t="s">
        <v>402</v>
      </c>
      <c r="C27" s="123">
        <v>6600</v>
      </c>
      <c r="D27" s="124">
        <v>6600</v>
      </c>
      <c r="E27" s="124">
        <v>6600</v>
      </c>
      <c r="F27" s="124">
        <v>6600</v>
      </c>
      <c r="G27" s="124">
        <v>6600</v>
      </c>
    </row>
    <row r="28" spans="2:7">
      <c r="B28" t="s">
        <v>422</v>
      </c>
      <c r="C28" s="124">
        <v>0</v>
      </c>
      <c r="D28" s="124">
        <v>8000</v>
      </c>
      <c r="E28" s="124">
        <v>21000</v>
      </c>
      <c r="F28" s="124">
        <v>34000</v>
      </c>
      <c r="G28" s="124">
        <v>48000</v>
      </c>
    </row>
    <row r="29" spans="2:7">
      <c r="B29" t="s">
        <v>19</v>
      </c>
      <c r="C29" s="124">
        <v>0</v>
      </c>
      <c r="D29" s="124">
        <f t="shared" ref="D29" si="0">-D28*0.23</f>
        <v>-1840</v>
      </c>
      <c r="E29" s="124">
        <f>-E28*0.23</f>
        <v>-4830</v>
      </c>
      <c r="F29" s="124">
        <f>-F28*0.23</f>
        <v>-7820</v>
      </c>
      <c r="G29" s="124">
        <f>-G28*0.23</f>
        <v>-11040</v>
      </c>
    </row>
    <row r="30" spans="2:7">
      <c r="B30" t="s">
        <v>423</v>
      </c>
      <c r="C30" s="124">
        <f>SUM(C27:C29)</f>
        <v>6600</v>
      </c>
      <c r="D30" s="124">
        <f t="shared" ref="D30" si="1">SUM(D27:D29)</f>
        <v>12760</v>
      </c>
      <c r="E30" s="124">
        <f>SUM(E27:E29)</f>
        <v>22770</v>
      </c>
      <c r="F30" s="124">
        <f>SUM(F27:F29)</f>
        <v>32780</v>
      </c>
      <c r="G30" s="124">
        <f>SUM(G27:G29)</f>
        <v>43560</v>
      </c>
    </row>
    <row r="31" spans="2:7">
      <c r="B31" t="s">
        <v>18</v>
      </c>
      <c r="C31" s="123">
        <f>C27+C29</f>
        <v>6600</v>
      </c>
      <c r="D31" s="123">
        <f t="shared" ref="D31" si="2">D27+D29</f>
        <v>4760</v>
      </c>
      <c r="E31" s="123">
        <f>E27+E29</f>
        <v>1770</v>
      </c>
      <c r="F31" s="123">
        <f>F27+F29</f>
        <v>-1220</v>
      </c>
      <c r="G31" s="123">
        <f>G27+G29</f>
        <v>-4440</v>
      </c>
    </row>
    <row r="33" spans="2:75">
      <c r="B33" t="s">
        <v>15</v>
      </c>
      <c r="C33" s="8">
        <v>0</v>
      </c>
      <c r="D33" s="8">
        <v>1000</v>
      </c>
      <c r="E33" s="8">
        <v>2000</v>
      </c>
      <c r="F33" s="8">
        <v>3000</v>
      </c>
      <c r="G33" s="8">
        <v>4000</v>
      </c>
      <c r="H33" s="8">
        <v>5000</v>
      </c>
      <c r="I33" s="8">
        <v>6000</v>
      </c>
      <c r="J33" s="8">
        <v>7000</v>
      </c>
      <c r="K33" s="8">
        <v>8000</v>
      </c>
      <c r="L33">
        <v>9000</v>
      </c>
      <c r="M33">
        <v>10000</v>
      </c>
      <c r="N33">
        <v>11000</v>
      </c>
      <c r="O33">
        <v>12000</v>
      </c>
      <c r="P33">
        <v>13000</v>
      </c>
      <c r="Q33">
        <v>14000</v>
      </c>
      <c r="R33">
        <v>15000</v>
      </c>
      <c r="S33">
        <v>16000</v>
      </c>
      <c r="T33">
        <v>17000</v>
      </c>
      <c r="U33">
        <v>18000</v>
      </c>
      <c r="V33">
        <v>19000</v>
      </c>
      <c r="W33">
        <v>20000</v>
      </c>
      <c r="X33">
        <v>21000</v>
      </c>
      <c r="Y33">
        <v>22000</v>
      </c>
      <c r="Z33">
        <v>23000</v>
      </c>
      <c r="AA33">
        <v>24000</v>
      </c>
      <c r="AB33">
        <v>25000</v>
      </c>
      <c r="AC33">
        <v>26000</v>
      </c>
      <c r="AD33">
        <v>27000</v>
      </c>
      <c r="AE33">
        <v>28000</v>
      </c>
      <c r="AF33">
        <v>29000</v>
      </c>
      <c r="AG33">
        <v>30000</v>
      </c>
      <c r="AH33">
        <v>31000</v>
      </c>
      <c r="AI33">
        <v>32000</v>
      </c>
      <c r="AJ33">
        <v>33000</v>
      </c>
      <c r="AK33">
        <v>34000</v>
      </c>
      <c r="AL33">
        <v>35000</v>
      </c>
      <c r="AM33">
        <v>36000</v>
      </c>
      <c r="AN33">
        <v>37000</v>
      </c>
      <c r="AO33">
        <v>38000</v>
      </c>
      <c r="AP33">
        <v>39000</v>
      </c>
      <c r="AQ33">
        <v>40000</v>
      </c>
      <c r="AR33">
        <v>41000</v>
      </c>
      <c r="AS33">
        <v>42000</v>
      </c>
      <c r="AT33">
        <v>43000</v>
      </c>
      <c r="AU33">
        <v>44000</v>
      </c>
      <c r="AV33">
        <v>45000</v>
      </c>
      <c r="AW33">
        <v>46000</v>
      </c>
      <c r="AX33">
        <v>47000</v>
      </c>
      <c r="AY33">
        <v>48000</v>
      </c>
      <c r="AZ33">
        <v>49000</v>
      </c>
      <c r="BA33">
        <v>50000</v>
      </c>
      <c r="BB33">
        <v>51000</v>
      </c>
      <c r="BC33">
        <v>52000</v>
      </c>
      <c r="BD33">
        <v>53000</v>
      </c>
      <c r="BE33">
        <v>54000</v>
      </c>
      <c r="BF33">
        <v>55000</v>
      </c>
      <c r="BG33">
        <v>56000</v>
      </c>
      <c r="BH33">
        <v>57000</v>
      </c>
      <c r="BI33">
        <v>58000</v>
      </c>
      <c r="BJ33">
        <v>59000</v>
      </c>
      <c r="BK33">
        <v>60000</v>
      </c>
      <c r="BL33">
        <v>61000</v>
      </c>
      <c r="BM33">
        <v>62000</v>
      </c>
      <c r="BN33">
        <v>63000</v>
      </c>
      <c r="BO33">
        <v>64000</v>
      </c>
      <c r="BP33">
        <v>65000</v>
      </c>
      <c r="BQ33">
        <v>66000</v>
      </c>
      <c r="BR33">
        <v>67000</v>
      </c>
      <c r="BS33">
        <v>68000</v>
      </c>
      <c r="BT33">
        <v>69000</v>
      </c>
      <c r="BU33">
        <v>70000</v>
      </c>
      <c r="BV33">
        <v>71000</v>
      </c>
      <c r="BW33">
        <v>72000</v>
      </c>
    </row>
    <row r="34" spans="2:75">
      <c r="B34" t="s">
        <v>402</v>
      </c>
      <c r="C34" s="8">
        <v>6600</v>
      </c>
      <c r="D34">
        <v>6600</v>
      </c>
      <c r="E34">
        <v>6600</v>
      </c>
      <c r="F34">
        <v>6600</v>
      </c>
      <c r="G34">
        <v>6600</v>
      </c>
      <c r="H34">
        <v>6600</v>
      </c>
      <c r="I34">
        <v>6600</v>
      </c>
      <c r="J34">
        <v>6600</v>
      </c>
      <c r="K34">
        <v>6600</v>
      </c>
      <c r="L34">
        <v>6600</v>
      </c>
      <c r="M34">
        <v>6600</v>
      </c>
      <c r="N34">
        <v>6600</v>
      </c>
      <c r="O34">
        <v>6600</v>
      </c>
      <c r="P34">
        <v>6600</v>
      </c>
      <c r="Q34">
        <v>6600</v>
      </c>
      <c r="R34">
        <v>6600</v>
      </c>
      <c r="S34">
        <v>6600</v>
      </c>
      <c r="T34">
        <v>6600</v>
      </c>
      <c r="U34">
        <v>6600</v>
      </c>
      <c r="V34">
        <v>6600</v>
      </c>
      <c r="W34">
        <v>6600</v>
      </c>
      <c r="X34">
        <v>6600</v>
      </c>
      <c r="Y34">
        <v>6600</v>
      </c>
      <c r="Z34">
        <v>6600</v>
      </c>
      <c r="AA34">
        <v>6600</v>
      </c>
      <c r="AB34">
        <v>6600</v>
      </c>
      <c r="AC34">
        <v>6600</v>
      </c>
      <c r="AD34">
        <v>6600</v>
      </c>
      <c r="AE34">
        <v>6600</v>
      </c>
      <c r="AF34">
        <v>6600</v>
      </c>
      <c r="AG34">
        <v>6600</v>
      </c>
      <c r="AH34">
        <v>6600</v>
      </c>
      <c r="AI34">
        <v>6600</v>
      </c>
      <c r="AJ34">
        <v>6600</v>
      </c>
      <c r="AK34">
        <v>6600</v>
      </c>
      <c r="AL34">
        <v>6600</v>
      </c>
      <c r="AM34">
        <v>6600</v>
      </c>
      <c r="AN34">
        <v>6600</v>
      </c>
      <c r="AO34">
        <v>6600</v>
      </c>
      <c r="AP34">
        <v>6600</v>
      </c>
      <c r="AQ34">
        <v>6600</v>
      </c>
      <c r="AR34">
        <v>6600</v>
      </c>
      <c r="AS34">
        <v>6600</v>
      </c>
      <c r="AT34">
        <v>6600</v>
      </c>
      <c r="AU34">
        <v>6600</v>
      </c>
      <c r="AV34">
        <v>6600</v>
      </c>
      <c r="AW34">
        <v>6600</v>
      </c>
      <c r="AX34">
        <v>6600</v>
      </c>
      <c r="AY34">
        <v>6600</v>
      </c>
      <c r="AZ34">
        <v>6600</v>
      </c>
      <c r="BA34">
        <v>6600</v>
      </c>
      <c r="BB34">
        <v>6600</v>
      </c>
      <c r="BC34">
        <v>6600</v>
      </c>
      <c r="BD34">
        <v>6600</v>
      </c>
      <c r="BE34">
        <v>6600</v>
      </c>
      <c r="BF34">
        <v>6600</v>
      </c>
      <c r="BG34">
        <v>6600</v>
      </c>
      <c r="BH34">
        <v>6600</v>
      </c>
      <c r="BI34">
        <v>6600</v>
      </c>
      <c r="BJ34">
        <v>6600</v>
      </c>
      <c r="BK34">
        <v>6600</v>
      </c>
      <c r="BL34">
        <v>6600</v>
      </c>
      <c r="BM34">
        <v>6600</v>
      </c>
      <c r="BN34">
        <v>6600</v>
      </c>
      <c r="BO34">
        <v>6600</v>
      </c>
      <c r="BP34">
        <v>6600</v>
      </c>
      <c r="BQ34">
        <v>6600</v>
      </c>
      <c r="BR34">
        <v>6600</v>
      </c>
      <c r="BS34">
        <v>6600</v>
      </c>
      <c r="BT34">
        <v>6600</v>
      </c>
      <c r="BU34">
        <v>6600</v>
      </c>
      <c r="BV34">
        <v>6600</v>
      </c>
      <c r="BW34">
        <v>6600</v>
      </c>
    </row>
    <row r="35" spans="2:75">
      <c r="B35" t="s">
        <v>16</v>
      </c>
      <c r="C35">
        <v>0</v>
      </c>
      <c r="D35">
        <v>1000</v>
      </c>
      <c r="E35">
        <v>2000</v>
      </c>
      <c r="F35">
        <v>3000</v>
      </c>
      <c r="G35">
        <v>4000</v>
      </c>
      <c r="H35">
        <v>5000</v>
      </c>
      <c r="I35">
        <v>6000</v>
      </c>
      <c r="J35">
        <v>7000</v>
      </c>
      <c r="K35">
        <v>8000</v>
      </c>
      <c r="L35">
        <v>9000</v>
      </c>
      <c r="M35">
        <v>10000</v>
      </c>
      <c r="N35">
        <v>11000</v>
      </c>
      <c r="O35">
        <v>12000</v>
      </c>
      <c r="P35">
        <v>13000</v>
      </c>
      <c r="Q35">
        <v>14000</v>
      </c>
      <c r="R35">
        <v>15000</v>
      </c>
      <c r="S35">
        <v>16000</v>
      </c>
      <c r="T35">
        <v>17000</v>
      </c>
      <c r="U35">
        <v>18000</v>
      </c>
      <c r="V35">
        <v>19000</v>
      </c>
      <c r="W35">
        <v>20000</v>
      </c>
      <c r="X35">
        <v>21000</v>
      </c>
      <c r="Y35">
        <v>22000</v>
      </c>
      <c r="Z35">
        <v>23000</v>
      </c>
      <c r="AA35">
        <v>24000</v>
      </c>
      <c r="AB35">
        <v>25000</v>
      </c>
      <c r="AC35">
        <v>26000</v>
      </c>
      <c r="AD35">
        <v>27000</v>
      </c>
      <c r="AE35">
        <v>28000</v>
      </c>
      <c r="AF35">
        <v>29000</v>
      </c>
      <c r="AG35">
        <v>30000</v>
      </c>
      <c r="AH35">
        <v>31000</v>
      </c>
      <c r="AI35">
        <v>32000</v>
      </c>
      <c r="AJ35">
        <v>33000</v>
      </c>
      <c r="AK35">
        <v>34000</v>
      </c>
      <c r="AL35">
        <v>35000</v>
      </c>
      <c r="AM35">
        <v>36000</v>
      </c>
      <c r="AN35">
        <v>37000</v>
      </c>
      <c r="AO35">
        <v>38000</v>
      </c>
      <c r="AP35">
        <v>39000</v>
      </c>
      <c r="AQ35">
        <v>40000</v>
      </c>
      <c r="AR35">
        <v>41000</v>
      </c>
      <c r="AS35">
        <v>42000</v>
      </c>
      <c r="AT35">
        <v>43000</v>
      </c>
      <c r="AU35">
        <v>44000</v>
      </c>
      <c r="AV35">
        <v>45000</v>
      </c>
      <c r="AW35">
        <v>46000</v>
      </c>
      <c r="AX35">
        <v>47000</v>
      </c>
      <c r="AY35">
        <v>48000</v>
      </c>
      <c r="AZ35">
        <v>49000</v>
      </c>
      <c r="BA35">
        <v>50000</v>
      </c>
      <c r="BB35">
        <v>51000</v>
      </c>
      <c r="BC35">
        <v>52000</v>
      </c>
      <c r="BD35">
        <v>53000</v>
      </c>
      <c r="BE35">
        <v>54000</v>
      </c>
      <c r="BF35">
        <v>55000</v>
      </c>
      <c r="BG35">
        <v>56000</v>
      </c>
      <c r="BH35">
        <v>57000</v>
      </c>
      <c r="BI35">
        <v>58000</v>
      </c>
      <c r="BJ35">
        <v>59000</v>
      </c>
      <c r="BK35">
        <v>60000</v>
      </c>
      <c r="BL35">
        <v>61000</v>
      </c>
      <c r="BM35">
        <v>62000</v>
      </c>
      <c r="BN35">
        <v>63000</v>
      </c>
      <c r="BO35">
        <v>64000</v>
      </c>
      <c r="BP35">
        <v>65000</v>
      </c>
      <c r="BQ35">
        <v>66000</v>
      </c>
      <c r="BR35">
        <v>67000</v>
      </c>
      <c r="BS35">
        <v>68000</v>
      </c>
      <c r="BT35">
        <v>69000</v>
      </c>
      <c r="BU35">
        <v>70000</v>
      </c>
      <c r="BV35">
        <v>71000</v>
      </c>
      <c r="BW35">
        <v>72000</v>
      </c>
    </row>
    <row r="36" spans="2:75">
      <c r="B36" t="s">
        <v>19</v>
      </c>
      <c r="C36">
        <v>0</v>
      </c>
      <c r="D36">
        <f>-D35*0.23</f>
        <v>-230</v>
      </c>
      <c r="E36">
        <f t="shared" ref="E36:BP36" si="3">-E35*0.23</f>
        <v>-460</v>
      </c>
      <c r="F36">
        <f t="shared" si="3"/>
        <v>-690</v>
      </c>
      <c r="G36">
        <f t="shared" si="3"/>
        <v>-920</v>
      </c>
      <c r="H36">
        <f t="shared" si="3"/>
        <v>-1150</v>
      </c>
      <c r="I36">
        <f t="shared" si="3"/>
        <v>-1380</v>
      </c>
      <c r="J36">
        <f t="shared" si="3"/>
        <v>-1610</v>
      </c>
      <c r="K36">
        <f t="shared" si="3"/>
        <v>-1840</v>
      </c>
      <c r="L36">
        <f t="shared" si="3"/>
        <v>-2070</v>
      </c>
      <c r="M36">
        <f t="shared" si="3"/>
        <v>-2300</v>
      </c>
      <c r="N36">
        <f t="shared" si="3"/>
        <v>-2530</v>
      </c>
      <c r="O36">
        <f t="shared" si="3"/>
        <v>-2760</v>
      </c>
      <c r="P36">
        <f t="shared" si="3"/>
        <v>-2990</v>
      </c>
      <c r="Q36">
        <f t="shared" si="3"/>
        <v>-3220</v>
      </c>
      <c r="R36">
        <f t="shared" si="3"/>
        <v>-3450</v>
      </c>
      <c r="S36">
        <f t="shared" si="3"/>
        <v>-3680</v>
      </c>
      <c r="T36">
        <f t="shared" si="3"/>
        <v>-3910</v>
      </c>
      <c r="U36">
        <f t="shared" si="3"/>
        <v>-4140</v>
      </c>
      <c r="V36">
        <f t="shared" si="3"/>
        <v>-4370</v>
      </c>
      <c r="W36">
        <f t="shared" si="3"/>
        <v>-4600</v>
      </c>
      <c r="X36">
        <f t="shared" si="3"/>
        <v>-4830</v>
      </c>
      <c r="Y36">
        <f t="shared" si="3"/>
        <v>-5060</v>
      </c>
      <c r="Z36">
        <f t="shared" si="3"/>
        <v>-5290</v>
      </c>
      <c r="AA36">
        <f t="shared" si="3"/>
        <v>-5520</v>
      </c>
      <c r="AB36">
        <f t="shared" si="3"/>
        <v>-5750</v>
      </c>
      <c r="AC36">
        <f t="shared" si="3"/>
        <v>-5980</v>
      </c>
      <c r="AD36">
        <f t="shared" si="3"/>
        <v>-6210</v>
      </c>
      <c r="AE36">
        <f t="shared" si="3"/>
        <v>-6440</v>
      </c>
      <c r="AF36">
        <f t="shared" si="3"/>
        <v>-6670</v>
      </c>
      <c r="AG36">
        <f t="shared" si="3"/>
        <v>-6900</v>
      </c>
      <c r="AH36">
        <f t="shared" si="3"/>
        <v>-7130</v>
      </c>
      <c r="AI36">
        <f t="shared" si="3"/>
        <v>-7360</v>
      </c>
      <c r="AJ36">
        <f t="shared" si="3"/>
        <v>-7590</v>
      </c>
      <c r="AK36">
        <f t="shared" si="3"/>
        <v>-7820</v>
      </c>
      <c r="AL36">
        <f t="shared" si="3"/>
        <v>-8050</v>
      </c>
      <c r="AM36">
        <f t="shared" si="3"/>
        <v>-8280</v>
      </c>
      <c r="AN36">
        <f t="shared" si="3"/>
        <v>-8510</v>
      </c>
      <c r="AO36">
        <f t="shared" si="3"/>
        <v>-8740</v>
      </c>
      <c r="AP36">
        <f t="shared" si="3"/>
        <v>-8970</v>
      </c>
      <c r="AQ36">
        <f t="shared" si="3"/>
        <v>-9200</v>
      </c>
      <c r="AR36">
        <f t="shared" si="3"/>
        <v>-9430</v>
      </c>
      <c r="AS36">
        <f t="shared" si="3"/>
        <v>-9660</v>
      </c>
      <c r="AT36">
        <f t="shared" si="3"/>
        <v>-9890</v>
      </c>
      <c r="AU36">
        <f t="shared" si="3"/>
        <v>-10120</v>
      </c>
      <c r="AV36">
        <f t="shared" si="3"/>
        <v>-10350</v>
      </c>
      <c r="AW36">
        <f t="shared" si="3"/>
        <v>-10580</v>
      </c>
      <c r="AX36">
        <f t="shared" si="3"/>
        <v>-10810</v>
      </c>
      <c r="AY36">
        <f t="shared" si="3"/>
        <v>-11040</v>
      </c>
      <c r="AZ36">
        <f t="shared" si="3"/>
        <v>-11270</v>
      </c>
      <c r="BA36">
        <f t="shared" si="3"/>
        <v>-11500</v>
      </c>
      <c r="BB36">
        <f t="shared" si="3"/>
        <v>-11730</v>
      </c>
      <c r="BC36">
        <f t="shared" si="3"/>
        <v>-11960</v>
      </c>
      <c r="BD36">
        <f t="shared" si="3"/>
        <v>-12190</v>
      </c>
      <c r="BE36">
        <f t="shared" si="3"/>
        <v>-12420</v>
      </c>
      <c r="BF36">
        <f t="shared" si="3"/>
        <v>-12650</v>
      </c>
      <c r="BG36">
        <f t="shared" si="3"/>
        <v>-12880</v>
      </c>
      <c r="BH36">
        <f t="shared" si="3"/>
        <v>-13110</v>
      </c>
      <c r="BI36">
        <f t="shared" si="3"/>
        <v>-13340</v>
      </c>
      <c r="BJ36">
        <f t="shared" si="3"/>
        <v>-13570</v>
      </c>
      <c r="BK36">
        <f t="shared" si="3"/>
        <v>-13800</v>
      </c>
      <c r="BL36">
        <f t="shared" si="3"/>
        <v>-14030</v>
      </c>
      <c r="BM36">
        <f t="shared" si="3"/>
        <v>-14260</v>
      </c>
      <c r="BN36">
        <f t="shared" si="3"/>
        <v>-14490</v>
      </c>
      <c r="BO36">
        <f t="shared" si="3"/>
        <v>-14720</v>
      </c>
      <c r="BP36">
        <f t="shared" si="3"/>
        <v>-14950</v>
      </c>
      <c r="BQ36">
        <f t="shared" ref="BQ36:BW36" si="4">-BQ35*0.23</f>
        <v>-15180</v>
      </c>
      <c r="BR36">
        <f t="shared" si="4"/>
        <v>-15410</v>
      </c>
      <c r="BS36">
        <f t="shared" si="4"/>
        <v>-15640</v>
      </c>
      <c r="BT36">
        <f t="shared" si="4"/>
        <v>-15870</v>
      </c>
      <c r="BU36">
        <f t="shared" si="4"/>
        <v>-16100</v>
      </c>
      <c r="BV36">
        <f t="shared" si="4"/>
        <v>-16330</v>
      </c>
      <c r="BW36">
        <f t="shared" si="4"/>
        <v>-16560</v>
      </c>
    </row>
    <row r="37" spans="2:75">
      <c r="B37" t="s">
        <v>17</v>
      </c>
      <c r="C37">
        <f>SUM(C34:C36)</f>
        <v>6600</v>
      </c>
      <c r="D37">
        <f>SUM(D34:D36)</f>
        <v>7370</v>
      </c>
      <c r="E37">
        <f t="shared" ref="E37:BP37" si="5">SUM(E34:E36)</f>
        <v>8140</v>
      </c>
      <c r="F37">
        <f t="shared" si="5"/>
        <v>8910</v>
      </c>
      <c r="G37">
        <f t="shared" si="5"/>
        <v>9680</v>
      </c>
      <c r="H37">
        <f t="shared" si="5"/>
        <v>10450</v>
      </c>
      <c r="I37">
        <f t="shared" si="5"/>
        <v>11220</v>
      </c>
      <c r="J37">
        <f t="shared" si="5"/>
        <v>11990</v>
      </c>
      <c r="K37">
        <f t="shared" si="5"/>
        <v>12760</v>
      </c>
      <c r="L37">
        <f t="shared" si="5"/>
        <v>13530</v>
      </c>
      <c r="M37">
        <f t="shared" si="5"/>
        <v>14300</v>
      </c>
      <c r="N37">
        <f t="shared" si="5"/>
        <v>15070</v>
      </c>
      <c r="O37">
        <f t="shared" si="5"/>
        <v>15840</v>
      </c>
      <c r="P37">
        <f t="shared" si="5"/>
        <v>16610</v>
      </c>
      <c r="Q37">
        <f t="shared" si="5"/>
        <v>17380</v>
      </c>
      <c r="R37">
        <f t="shared" si="5"/>
        <v>18150</v>
      </c>
      <c r="S37">
        <f t="shared" si="5"/>
        <v>18920</v>
      </c>
      <c r="T37">
        <f t="shared" si="5"/>
        <v>19690</v>
      </c>
      <c r="U37">
        <f t="shared" si="5"/>
        <v>20460</v>
      </c>
      <c r="V37">
        <f t="shared" si="5"/>
        <v>21230</v>
      </c>
      <c r="W37">
        <f t="shared" si="5"/>
        <v>22000</v>
      </c>
      <c r="X37">
        <f t="shared" si="5"/>
        <v>22770</v>
      </c>
      <c r="Y37">
        <f t="shared" si="5"/>
        <v>23540</v>
      </c>
      <c r="Z37">
        <f t="shared" si="5"/>
        <v>24310</v>
      </c>
      <c r="AA37">
        <f t="shared" si="5"/>
        <v>25080</v>
      </c>
      <c r="AB37">
        <f t="shared" si="5"/>
        <v>25850</v>
      </c>
      <c r="AC37">
        <f t="shared" si="5"/>
        <v>26620</v>
      </c>
      <c r="AD37">
        <f t="shared" si="5"/>
        <v>27390</v>
      </c>
      <c r="AE37">
        <f t="shared" si="5"/>
        <v>28160</v>
      </c>
      <c r="AF37">
        <f t="shared" si="5"/>
        <v>28930</v>
      </c>
      <c r="AG37">
        <f t="shared" si="5"/>
        <v>29700</v>
      </c>
      <c r="AH37">
        <f t="shared" si="5"/>
        <v>30470</v>
      </c>
      <c r="AI37">
        <f t="shared" si="5"/>
        <v>31240</v>
      </c>
      <c r="AJ37">
        <f t="shared" si="5"/>
        <v>32010</v>
      </c>
      <c r="AK37">
        <f t="shared" si="5"/>
        <v>32780</v>
      </c>
      <c r="AL37">
        <f t="shared" si="5"/>
        <v>33550</v>
      </c>
      <c r="AM37">
        <f t="shared" si="5"/>
        <v>34320</v>
      </c>
      <c r="AN37">
        <f t="shared" si="5"/>
        <v>35090</v>
      </c>
      <c r="AO37">
        <f t="shared" si="5"/>
        <v>35860</v>
      </c>
      <c r="AP37">
        <f t="shared" si="5"/>
        <v>36630</v>
      </c>
      <c r="AQ37">
        <f t="shared" si="5"/>
        <v>37400</v>
      </c>
      <c r="AR37">
        <f t="shared" si="5"/>
        <v>38170</v>
      </c>
      <c r="AS37">
        <f t="shared" si="5"/>
        <v>38940</v>
      </c>
      <c r="AT37">
        <f t="shared" si="5"/>
        <v>39710</v>
      </c>
      <c r="AU37">
        <f t="shared" si="5"/>
        <v>40480</v>
      </c>
      <c r="AV37">
        <f t="shared" si="5"/>
        <v>41250</v>
      </c>
      <c r="AW37">
        <f t="shared" si="5"/>
        <v>42020</v>
      </c>
      <c r="AX37">
        <f t="shared" si="5"/>
        <v>42790</v>
      </c>
      <c r="AY37">
        <f t="shared" si="5"/>
        <v>43560</v>
      </c>
      <c r="AZ37">
        <f t="shared" si="5"/>
        <v>44330</v>
      </c>
      <c r="BA37">
        <f t="shared" si="5"/>
        <v>45100</v>
      </c>
      <c r="BB37">
        <f t="shared" si="5"/>
        <v>45870</v>
      </c>
      <c r="BC37">
        <f t="shared" si="5"/>
        <v>46640</v>
      </c>
      <c r="BD37">
        <f t="shared" si="5"/>
        <v>47410</v>
      </c>
      <c r="BE37">
        <f t="shared" si="5"/>
        <v>48180</v>
      </c>
      <c r="BF37">
        <f t="shared" si="5"/>
        <v>48950</v>
      </c>
      <c r="BG37">
        <f t="shared" si="5"/>
        <v>49720</v>
      </c>
      <c r="BH37">
        <f t="shared" si="5"/>
        <v>50490</v>
      </c>
      <c r="BI37">
        <f t="shared" si="5"/>
        <v>51260</v>
      </c>
      <c r="BJ37">
        <f t="shared" si="5"/>
        <v>52030</v>
      </c>
      <c r="BK37">
        <f t="shared" si="5"/>
        <v>52800</v>
      </c>
      <c r="BL37">
        <f t="shared" si="5"/>
        <v>53570</v>
      </c>
      <c r="BM37">
        <f t="shared" si="5"/>
        <v>54340</v>
      </c>
      <c r="BN37">
        <f t="shared" si="5"/>
        <v>55110</v>
      </c>
      <c r="BO37">
        <f t="shared" si="5"/>
        <v>55880</v>
      </c>
      <c r="BP37">
        <f t="shared" si="5"/>
        <v>56650</v>
      </c>
      <c r="BQ37">
        <f t="shared" ref="BQ37:BW37" si="6">SUM(BQ34:BQ36)</f>
        <v>57420</v>
      </c>
      <c r="BR37">
        <f t="shared" si="6"/>
        <v>58190</v>
      </c>
      <c r="BS37">
        <f t="shared" si="6"/>
        <v>58960</v>
      </c>
      <c r="BT37">
        <f t="shared" si="6"/>
        <v>59730</v>
      </c>
      <c r="BU37">
        <f t="shared" si="6"/>
        <v>60500</v>
      </c>
      <c r="BV37">
        <f t="shared" si="6"/>
        <v>61270</v>
      </c>
      <c r="BW37">
        <f t="shared" si="6"/>
        <v>62040</v>
      </c>
    </row>
    <row r="38" spans="2:75">
      <c r="B38" t="s">
        <v>18</v>
      </c>
      <c r="C38" s="8">
        <f>C34+C36</f>
        <v>6600</v>
      </c>
      <c r="D38" s="8">
        <f t="shared" ref="D38:BO38" si="7">D34+D36</f>
        <v>6370</v>
      </c>
      <c r="E38" s="8">
        <f t="shared" si="7"/>
        <v>6140</v>
      </c>
      <c r="F38" s="8">
        <f t="shared" si="7"/>
        <v>5910</v>
      </c>
      <c r="G38" s="8">
        <f t="shared" si="7"/>
        <v>5680</v>
      </c>
      <c r="H38" s="8">
        <f t="shared" si="7"/>
        <v>5450</v>
      </c>
      <c r="I38" s="8">
        <f t="shared" si="7"/>
        <v>5220</v>
      </c>
      <c r="J38" s="8">
        <f t="shared" si="7"/>
        <v>4990</v>
      </c>
      <c r="K38" s="8">
        <f t="shared" si="7"/>
        <v>4760</v>
      </c>
      <c r="L38" s="8">
        <f t="shared" si="7"/>
        <v>4530</v>
      </c>
      <c r="M38" s="8">
        <f t="shared" si="7"/>
        <v>4300</v>
      </c>
      <c r="N38" s="8">
        <f t="shared" si="7"/>
        <v>4070</v>
      </c>
      <c r="O38" s="8">
        <f t="shared" si="7"/>
        <v>3840</v>
      </c>
      <c r="P38" s="8">
        <f t="shared" si="7"/>
        <v>3610</v>
      </c>
      <c r="Q38" s="8">
        <f t="shared" si="7"/>
        <v>3380</v>
      </c>
      <c r="R38" s="8">
        <f t="shared" si="7"/>
        <v>3150</v>
      </c>
      <c r="S38" s="8">
        <f t="shared" si="7"/>
        <v>2920</v>
      </c>
      <c r="T38" s="8">
        <f t="shared" si="7"/>
        <v>2690</v>
      </c>
      <c r="U38" s="8">
        <f t="shared" si="7"/>
        <v>2460</v>
      </c>
      <c r="V38" s="8">
        <f t="shared" si="7"/>
        <v>2230</v>
      </c>
      <c r="W38" s="8">
        <f t="shared" si="7"/>
        <v>2000</v>
      </c>
      <c r="X38" s="8">
        <f t="shared" si="7"/>
        <v>1770</v>
      </c>
      <c r="Y38" s="8">
        <f t="shared" si="7"/>
        <v>1540</v>
      </c>
      <c r="Z38" s="8">
        <f t="shared" si="7"/>
        <v>1310</v>
      </c>
      <c r="AA38" s="8">
        <f t="shared" si="7"/>
        <v>1080</v>
      </c>
      <c r="AB38" s="8">
        <f t="shared" si="7"/>
        <v>850</v>
      </c>
      <c r="AC38" s="8">
        <f t="shared" si="7"/>
        <v>620</v>
      </c>
      <c r="AD38" s="8">
        <f t="shared" si="7"/>
        <v>390</v>
      </c>
      <c r="AE38" s="8">
        <f t="shared" si="7"/>
        <v>160</v>
      </c>
      <c r="AF38" s="8">
        <f t="shared" si="7"/>
        <v>-70</v>
      </c>
      <c r="AG38" s="8">
        <f t="shared" si="7"/>
        <v>-300</v>
      </c>
      <c r="AH38" s="8">
        <f t="shared" si="7"/>
        <v>-530</v>
      </c>
      <c r="AI38" s="8">
        <f t="shared" si="7"/>
        <v>-760</v>
      </c>
      <c r="AJ38" s="8">
        <f t="shared" si="7"/>
        <v>-990</v>
      </c>
      <c r="AK38" s="8">
        <f t="shared" si="7"/>
        <v>-1220</v>
      </c>
      <c r="AL38" s="8">
        <f t="shared" si="7"/>
        <v>-1450</v>
      </c>
      <c r="AM38" s="8">
        <f t="shared" si="7"/>
        <v>-1680</v>
      </c>
      <c r="AN38" s="8">
        <f t="shared" si="7"/>
        <v>-1910</v>
      </c>
      <c r="AO38" s="8">
        <f t="shared" si="7"/>
        <v>-2140</v>
      </c>
      <c r="AP38" s="8">
        <f t="shared" si="7"/>
        <v>-2370</v>
      </c>
      <c r="AQ38" s="8">
        <f t="shared" si="7"/>
        <v>-2600</v>
      </c>
      <c r="AR38" s="8">
        <f t="shared" si="7"/>
        <v>-2830</v>
      </c>
      <c r="AS38" s="8">
        <f t="shared" si="7"/>
        <v>-3060</v>
      </c>
      <c r="AT38" s="8">
        <f t="shared" si="7"/>
        <v>-3290</v>
      </c>
      <c r="AU38" s="8">
        <f t="shared" si="7"/>
        <v>-3520</v>
      </c>
      <c r="AV38" s="8">
        <f t="shared" si="7"/>
        <v>-3750</v>
      </c>
      <c r="AW38" s="8">
        <f t="shared" si="7"/>
        <v>-3980</v>
      </c>
      <c r="AX38" s="8">
        <f t="shared" si="7"/>
        <v>-4210</v>
      </c>
      <c r="AY38" s="8">
        <f t="shared" si="7"/>
        <v>-4440</v>
      </c>
      <c r="AZ38" s="8">
        <f t="shared" si="7"/>
        <v>-4670</v>
      </c>
      <c r="BA38" s="8">
        <f t="shared" si="7"/>
        <v>-4900</v>
      </c>
      <c r="BB38" s="8">
        <f t="shared" si="7"/>
        <v>-5130</v>
      </c>
      <c r="BC38" s="8">
        <f t="shared" si="7"/>
        <v>-5360</v>
      </c>
      <c r="BD38" s="8">
        <f t="shared" si="7"/>
        <v>-5590</v>
      </c>
      <c r="BE38" s="8">
        <f t="shared" si="7"/>
        <v>-5820</v>
      </c>
      <c r="BF38" s="8">
        <f t="shared" si="7"/>
        <v>-6050</v>
      </c>
      <c r="BG38" s="8">
        <f t="shared" si="7"/>
        <v>-6280</v>
      </c>
      <c r="BH38" s="8">
        <f t="shared" si="7"/>
        <v>-6510</v>
      </c>
      <c r="BI38" s="8">
        <f t="shared" si="7"/>
        <v>-6740</v>
      </c>
      <c r="BJ38" s="8">
        <f t="shared" si="7"/>
        <v>-6970</v>
      </c>
      <c r="BK38" s="8">
        <f t="shared" si="7"/>
        <v>-7200</v>
      </c>
      <c r="BL38" s="8">
        <f t="shared" si="7"/>
        <v>-7430</v>
      </c>
      <c r="BM38" s="8">
        <f t="shared" si="7"/>
        <v>-7660</v>
      </c>
      <c r="BN38" s="8">
        <f t="shared" si="7"/>
        <v>-7890</v>
      </c>
      <c r="BO38" s="8">
        <f t="shared" si="7"/>
        <v>-8120</v>
      </c>
      <c r="BP38" s="8">
        <f t="shared" ref="BP38:BW38" si="8">BP34+BP36</f>
        <v>-8350</v>
      </c>
      <c r="BQ38" s="8">
        <f t="shared" si="8"/>
        <v>-8580</v>
      </c>
      <c r="BR38" s="8">
        <f t="shared" si="8"/>
        <v>-8810</v>
      </c>
      <c r="BS38" s="8">
        <f t="shared" si="8"/>
        <v>-9040</v>
      </c>
      <c r="BT38" s="8">
        <f t="shared" si="8"/>
        <v>-9270</v>
      </c>
      <c r="BU38" s="8">
        <f t="shared" si="8"/>
        <v>-9500</v>
      </c>
      <c r="BV38" s="8">
        <f t="shared" si="8"/>
        <v>-9730</v>
      </c>
      <c r="BW38" s="8">
        <f t="shared" si="8"/>
        <v>-9960</v>
      </c>
    </row>
    <row r="65" spans="9:9">
      <c r="I65" s="124"/>
    </row>
    <row r="66" spans="9:9">
      <c r="I66" s="124"/>
    </row>
    <row r="67" spans="9:9">
      <c r="I67" s="124"/>
    </row>
    <row r="68" spans="9:9">
      <c r="I68" s="124"/>
    </row>
    <row r="69" spans="9:9">
      <c r="I69" s="123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C14DE-6501-4F83-AB22-17A434D34E51}">
  <dimension ref="B23:CJ30"/>
  <sheetViews>
    <sheetView zoomScale="90" zoomScaleNormal="90" workbookViewId="0">
      <selection activeCell="O13" sqref="O13"/>
    </sheetView>
  </sheetViews>
  <sheetFormatPr baseColWidth="10" defaultRowHeight="14.5"/>
  <cols>
    <col min="1" max="1" width="4.90625" customWidth="1"/>
    <col min="2" max="2" width="29.81640625" bestFit="1" customWidth="1"/>
    <col min="3" max="3" width="6.54296875" bestFit="1" customWidth="1"/>
    <col min="4" max="66" width="5.36328125" customWidth="1"/>
    <col min="67" max="67" width="6" customWidth="1"/>
    <col min="68" max="87" width="5.36328125" customWidth="1"/>
    <col min="88" max="88" width="6.453125" customWidth="1"/>
  </cols>
  <sheetData>
    <row r="23" spans="2:88">
      <c r="B23" t="s">
        <v>12</v>
      </c>
      <c r="C23">
        <v>0</v>
      </c>
      <c r="D23">
        <v>1</v>
      </c>
      <c r="E23">
        <v>2</v>
      </c>
      <c r="F23">
        <v>3</v>
      </c>
      <c r="G23">
        <v>4</v>
      </c>
      <c r="H23">
        <v>5</v>
      </c>
      <c r="I23">
        <v>6</v>
      </c>
      <c r="J23">
        <v>7</v>
      </c>
      <c r="K23">
        <v>8</v>
      </c>
      <c r="L23">
        <v>9</v>
      </c>
      <c r="M23">
        <v>10</v>
      </c>
      <c r="N23">
        <v>11</v>
      </c>
      <c r="O23">
        <v>12</v>
      </c>
      <c r="P23">
        <v>13</v>
      </c>
      <c r="Q23">
        <v>14</v>
      </c>
      <c r="R23">
        <v>15</v>
      </c>
      <c r="S23">
        <v>16</v>
      </c>
      <c r="T23">
        <v>17</v>
      </c>
      <c r="U23">
        <v>18</v>
      </c>
      <c r="V23">
        <v>19</v>
      </c>
      <c r="W23">
        <v>20</v>
      </c>
      <c r="X23">
        <v>21</v>
      </c>
      <c r="Y23">
        <v>22</v>
      </c>
      <c r="Z23">
        <v>23</v>
      </c>
      <c r="AA23">
        <v>24</v>
      </c>
      <c r="AB23">
        <v>25</v>
      </c>
      <c r="AC23">
        <v>26</v>
      </c>
      <c r="AD23">
        <v>27</v>
      </c>
      <c r="AE23">
        <v>28</v>
      </c>
      <c r="AF23">
        <v>29</v>
      </c>
      <c r="AG23">
        <v>30</v>
      </c>
      <c r="AH23">
        <v>31</v>
      </c>
      <c r="AI23">
        <v>32</v>
      </c>
      <c r="AJ23">
        <v>33</v>
      </c>
      <c r="AK23">
        <v>34</v>
      </c>
      <c r="AL23">
        <v>35</v>
      </c>
      <c r="AM23">
        <v>36</v>
      </c>
      <c r="AN23">
        <v>37</v>
      </c>
      <c r="AO23">
        <v>38</v>
      </c>
      <c r="AP23">
        <v>39</v>
      </c>
      <c r="AQ23">
        <v>40</v>
      </c>
      <c r="AR23">
        <v>41</v>
      </c>
      <c r="AS23">
        <v>42</v>
      </c>
      <c r="AT23">
        <v>43</v>
      </c>
      <c r="AU23">
        <v>44</v>
      </c>
      <c r="AV23">
        <v>45</v>
      </c>
      <c r="AW23">
        <v>46</v>
      </c>
      <c r="AX23">
        <v>47</v>
      </c>
      <c r="AY23">
        <v>48</v>
      </c>
      <c r="AZ23">
        <v>49</v>
      </c>
      <c r="BA23">
        <v>50</v>
      </c>
      <c r="BB23">
        <v>51</v>
      </c>
      <c r="BC23">
        <v>52</v>
      </c>
      <c r="BD23">
        <v>53</v>
      </c>
      <c r="BE23">
        <v>54</v>
      </c>
      <c r="BF23">
        <v>55</v>
      </c>
      <c r="BG23">
        <v>56</v>
      </c>
      <c r="BH23">
        <v>57</v>
      </c>
      <c r="BI23">
        <v>58</v>
      </c>
      <c r="BJ23">
        <v>59</v>
      </c>
      <c r="BK23">
        <v>60</v>
      </c>
      <c r="BL23">
        <v>61</v>
      </c>
      <c r="BM23">
        <v>62</v>
      </c>
      <c r="BN23">
        <v>63</v>
      </c>
      <c r="BO23">
        <v>64</v>
      </c>
      <c r="BP23">
        <v>65</v>
      </c>
      <c r="BQ23">
        <v>66</v>
      </c>
      <c r="BR23">
        <v>67</v>
      </c>
      <c r="BS23">
        <v>68</v>
      </c>
      <c r="BT23">
        <v>69</v>
      </c>
      <c r="BU23">
        <v>70</v>
      </c>
      <c r="BV23">
        <v>71</v>
      </c>
      <c r="BW23">
        <v>72</v>
      </c>
      <c r="BX23">
        <v>73</v>
      </c>
      <c r="BY23">
        <v>74</v>
      </c>
      <c r="BZ23">
        <v>75</v>
      </c>
      <c r="CA23">
        <v>76</v>
      </c>
      <c r="CB23">
        <v>77</v>
      </c>
      <c r="CC23">
        <v>78</v>
      </c>
      <c r="CD23">
        <v>79</v>
      </c>
      <c r="CE23">
        <v>80</v>
      </c>
      <c r="CF23">
        <v>81</v>
      </c>
      <c r="CG23">
        <v>82</v>
      </c>
      <c r="CH23">
        <v>83</v>
      </c>
      <c r="CI23">
        <v>84</v>
      </c>
      <c r="CJ23">
        <v>85</v>
      </c>
    </row>
    <row r="24" spans="2:88">
      <c r="B24" t="s">
        <v>9</v>
      </c>
      <c r="C24" s="8">
        <v>3300</v>
      </c>
      <c r="D24">
        <v>3300</v>
      </c>
      <c r="E24">
        <v>3300</v>
      </c>
      <c r="F24">
        <v>3300</v>
      </c>
      <c r="G24">
        <v>3300</v>
      </c>
      <c r="H24">
        <v>3300</v>
      </c>
      <c r="I24">
        <v>3300</v>
      </c>
      <c r="J24">
        <v>3300</v>
      </c>
      <c r="K24">
        <v>3300</v>
      </c>
      <c r="L24">
        <v>3300</v>
      </c>
      <c r="M24">
        <v>3300</v>
      </c>
      <c r="N24">
        <v>3300</v>
      </c>
      <c r="O24">
        <v>3300</v>
      </c>
      <c r="P24">
        <v>3300</v>
      </c>
      <c r="Q24">
        <v>3300</v>
      </c>
      <c r="R24">
        <v>3300</v>
      </c>
      <c r="S24">
        <v>3300</v>
      </c>
      <c r="T24">
        <v>3300</v>
      </c>
      <c r="U24">
        <v>6600</v>
      </c>
      <c r="V24">
        <v>6600</v>
      </c>
      <c r="W24">
        <v>6600</v>
      </c>
      <c r="X24">
        <v>6600</v>
      </c>
      <c r="Y24">
        <v>6600</v>
      </c>
      <c r="Z24">
        <v>6600</v>
      </c>
      <c r="AA24">
        <v>6600</v>
      </c>
      <c r="AB24">
        <v>6600</v>
      </c>
      <c r="AC24">
        <v>6600</v>
      </c>
      <c r="AD24">
        <v>6600</v>
      </c>
      <c r="AE24">
        <v>6600</v>
      </c>
      <c r="AF24">
        <v>6600</v>
      </c>
      <c r="AG24">
        <v>6600</v>
      </c>
      <c r="AH24">
        <v>6600</v>
      </c>
      <c r="AI24">
        <v>6600</v>
      </c>
      <c r="AJ24">
        <v>6600</v>
      </c>
      <c r="AK24">
        <v>6600</v>
      </c>
      <c r="AL24">
        <v>6600</v>
      </c>
      <c r="AM24">
        <v>6600</v>
      </c>
      <c r="AN24">
        <v>6600</v>
      </c>
      <c r="AO24">
        <v>6600</v>
      </c>
      <c r="AP24">
        <v>6600</v>
      </c>
      <c r="AQ24">
        <v>6600</v>
      </c>
      <c r="AR24">
        <v>6600</v>
      </c>
      <c r="AS24">
        <v>6600</v>
      </c>
      <c r="AT24">
        <v>6600</v>
      </c>
      <c r="AU24">
        <v>6600</v>
      </c>
      <c r="AV24">
        <v>6600</v>
      </c>
      <c r="AW24">
        <v>6600</v>
      </c>
      <c r="AX24">
        <v>6600</v>
      </c>
      <c r="AY24">
        <v>6600</v>
      </c>
      <c r="AZ24">
        <v>6600</v>
      </c>
      <c r="BA24">
        <v>6600</v>
      </c>
      <c r="BB24">
        <v>6600</v>
      </c>
      <c r="BC24">
        <v>6600</v>
      </c>
      <c r="BD24">
        <v>6600</v>
      </c>
      <c r="BE24">
        <v>6600</v>
      </c>
      <c r="BF24">
        <v>6600</v>
      </c>
      <c r="BG24">
        <v>6600</v>
      </c>
      <c r="BH24">
        <v>6600</v>
      </c>
      <c r="BI24">
        <v>6600</v>
      </c>
      <c r="BJ24">
        <v>6600</v>
      </c>
      <c r="BK24">
        <v>6600</v>
      </c>
      <c r="BL24">
        <v>6600</v>
      </c>
      <c r="BM24">
        <v>6600</v>
      </c>
      <c r="BN24">
        <v>6600</v>
      </c>
      <c r="BO24">
        <v>6600</v>
      </c>
      <c r="BP24">
        <v>6600</v>
      </c>
      <c r="BQ24">
        <v>6600</v>
      </c>
      <c r="BR24">
        <v>6600</v>
      </c>
      <c r="BS24">
        <v>6600</v>
      </c>
      <c r="BT24">
        <v>6600</v>
      </c>
      <c r="BU24">
        <v>6600</v>
      </c>
      <c r="BV24">
        <v>6600</v>
      </c>
      <c r="BW24">
        <v>6600</v>
      </c>
      <c r="BX24">
        <v>6600</v>
      </c>
      <c r="BY24">
        <v>6600</v>
      </c>
      <c r="BZ24">
        <v>6600</v>
      </c>
      <c r="CA24">
        <v>6600</v>
      </c>
      <c r="CB24">
        <v>6600</v>
      </c>
      <c r="CC24">
        <v>6600</v>
      </c>
      <c r="CD24">
        <v>6600</v>
      </c>
      <c r="CE24">
        <v>6600</v>
      </c>
      <c r="CF24">
        <v>6600</v>
      </c>
      <c r="CG24">
        <v>6600</v>
      </c>
      <c r="CH24">
        <v>6600</v>
      </c>
      <c r="CI24">
        <v>6600</v>
      </c>
      <c r="CJ24">
        <v>6600</v>
      </c>
    </row>
    <row r="25" spans="2:88">
      <c r="B25" t="s">
        <v>10</v>
      </c>
      <c r="C25" s="8">
        <v>6600</v>
      </c>
      <c r="D25">
        <v>6600</v>
      </c>
      <c r="E25">
        <v>6600</v>
      </c>
      <c r="F25">
        <v>6600</v>
      </c>
      <c r="G25">
        <v>6600</v>
      </c>
      <c r="H25">
        <v>6600</v>
      </c>
      <c r="I25">
        <v>6600</v>
      </c>
      <c r="J25">
        <v>6600</v>
      </c>
      <c r="K25">
        <v>6600</v>
      </c>
      <c r="L25">
        <v>6600</v>
      </c>
      <c r="M25">
        <v>6600</v>
      </c>
      <c r="N25">
        <v>6600</v>
      </c>
      <c r="O25">
        <v>6600</v>
      </c>
      <c r="P25">
        <v>6600</v>
      </c>
      <c r="Q25">
        <v>6600</v>
      </c>
      <c r="R25">
        <v>6600</v>
      </c>
      <c r="S25">
        <v>6600</v>
      </c>
      <c r="T25">
        <v>6600</v>
      </c>
      <c r="U25">
        <v>6600</v>
      </c>
    </row>
    <row r="26" spans="2:88">
      <c r="B26" t="s">
        <v>403</v>
      </c>
      <c r="BO26">
        <v>6600</v>
      </c>
      <c r="BP26">
        <v>6600</v>
      </c>
      <c r="BQ26">
        <v>6600</v>
      </c>
      <c r="BR26">
        <v>6600</v>
      </c>
      <c r="BS26">
        <v>6600</v>
      </c>
      <c r="BT26">
        <v>6600</v>
      </c>
      <c r="BU26">
        <v>6600</v>
      </c>
      <c r="BV26">
        <v>6600</v>
      </c>
      <c r="BW26">
        <v>6600</v>
      </c>
      <c r="BX26">
        <v>6600</v>
      </c>
      <c r="BY26">
        <v>6600</v>
      </c>
      <c r="BZ26">
        <v>6600</v>
      </c>
      <c r="CA26">
        <v>6600</v>
      </c>
      <c r="CB26">
        <v>6600</v>
      </c>
      <c r="CC26">
        <v>6600</v>
      </c>
      <c r="CD26">
        <v>6600</v>
      </c>
      <c r="CE26">
        <v>6600</v>
      </c>
      <c r="CF26">
        <v>6600</v>
      </c>
      <c r="CG26">
        <v>6600</v>
      </c>
      <c r="CH26">
        <v>6600</v>
      </c>
      <c r="CI26">
        <v>6600</v>
      </c>
      <c r="CJ26">
        <v>6600</v>
      </c>
    </row>
    <row r="27" spans="2:88">
      <c r="B27" t="s">
        <v>13</v>
      </c>
      <c r="C27">
        <v>264</v>
      </c>
      <c r="D27">
        <v>264</v>
      </c>
      <c r="E27">
        <v>264</v>
      </c>
      <c r="F27">
        <v>264</v>
      </c>
      <c r="G27">
        <v>264</v>
      </c>
      <c r="H27">
        <v>264</v>
      </c>
      <c r="I27">
        <v>264</v>
      </c>
      <c r="J27">
        <v>264</v>
      </c>
      <c r="K27">
        <v>264</v>
      </c>
      <c r="L27">
        <v>264</v>
      </c>
      <c r="M27">
        <v>264</v>
      </c>
      <c r="N27">
        <v>264</v>
      </c>
      <c r="O27">
        <v>264</v>
      </c>
      <c r="P27">
        <v>264</v>
      </c>
      <c r="Q27">
        <v>264</v>
      </c>
      <c r="R27">
        <v>264</v>
      </c>
      <c r="S27">
        <v>264</v>
      </c>
      <c r="T27">
        <v>264</v>
      </c>
      <c r="U27">
        <v>264</v>
      </c>
      <c r="V27">
        <v>264</v>
      </c>
      <c r="W27">
        <v>264</v>
      </c>
      <c r="X27">
        <v>264</v>
      </c>
      <c r="Y27">
        <v>264</v>
      </c>
      <c r="Z27">
        <v>264</v>
      </c>
      <c r="AA27">
        <v>264</v>
      </c>
      <c r="AB27">
        <v>264</v>
      </c>
      <c r="AC27">
        <v>264</v>
      </c>
      <c r="AD27">
        <v>264</v>
      </c>
      <c r="AE27">
        <v>264</v>
      </c>
      <c r="AF27">
        <v>264</v>
      </c>
      <c r="AG27">
        <v>264</v>
      </c>
      <c r="AH27">
        <v>264</v>
      </c>
      <c r="AI27">
        <v>264</v>
      </c>
      <c r="AJ27">
        <v>264</v>
      </c>
      <c r="AK27">
        <v>264</v>
      </c>
      <c r="AL27">
        <v>264</v>
      </c>
      <c r="AM27">
        <v>264</v>
      </c>
      <c r="AN27">
        <v>264</v>
      </c>
      <c r="AO27">
        <v>264</v>
      </c>
      <c r="AP27">
        <v>264</v>
      </c>
      <c r="AQ27">
        <v>264</v>
      </c>
      <c r="AR27">
        <v>264</v>
      </c>
      <c r="AS27">
        <v>264</v>
      </c>
      <c r="AT27">
        <v>264</v>
      </c>
      <c r="AU27">
        <v>264</v>
      </c>
      <c r="AV27">
        <v>264</v>
      </c>
      <c r="AW27">
        <v>264</v>
      </c>
      <c r="AX27">
        <v>264</v>
      </c>
      <c r="AY27">
        <v>264</v>
      </c>
      <c r="AZ27">
        <v>264</v>
      </c>
      <c r="BA27">
        <v>264</v>
      </c>
      <c r="BB27">
        <v>264</v>
      </c>
      <c r="BC27">
        <v>264</v>
      </c>
      <c r="BD27">
        <v>264</v>
      </c>
      <c r="BE27">
        <v>264</v>
      </c>
      <c r="BF27">
        <v>264</v>
      </c>
      <c r="BG27">
        <v>264</v>
      </c>
      <c r="BH27">
        <v>264</v>
      </c>
      <c r="BI27">
        <v>264</v>
      </c>
      <c r="BJ27">
        <v>264</v>
      </c>
      <c r="BK27">
        <v>264</v>
      </c>
      <c r="BL27">
        <v>264</v>
      </c>
      <c r="BM27">
        <v>264</v>
      </c>
      <c r="BN27">
        <v>264</v>
      </c>
      <c r="BO27">
        <v>264</v>
      </c>
      <c r="BP27">
        <v>264</v>
      </c>
      <c r="BQ27">
        <v>264</v>
      </c>
      <c r="BR27">
        <v>264</v>
      </c>
      <c r="BS27">
        <v>264</v>
      </c>
      <c r="BT27">
        <v>264</v>
      </c>
      <c r="BU27">
        <v>264</v>
      </c>
      <c r="BV27">
        <v>264</v>
      </c>
      <c r="BW27">
        <v>264</v>
      </c>
      <c r="BX27">
        <v>264</v>
      </c>
      <c r="BY27">
        <v>264</v>
      </c>
      <c r="BZ27">
        <v>264</v>
      </c>
      <c r="CA27">
        <v>264</v>
      </c>
      <c r="CB27">
        <v>264</v>
      </c>
      <c r="CC27">
        <v>264</v>
      </c>
      <c r="CD27">
        <v>264</v>
      </c>
      <c r="CE27">
        <v>264</v>
      </c>
      <c r="CF27">
        <v>264</v>
      </c>
      <c r="CG27">
        <v>264</v>
      </c>
      <c r="CH27">
        <v>264</v>
      </c>
      <c r="CI27">
        <v>264</v>
      </c>
      <c r="CJ27">
        <v>264</v>
      </c>
    </row>
    <row r="28" spans="2:88">
      <c r="B28" t="s">
        <v>11</v>
      </c>
      <c r="C28" s="8">
        <v>6600</v>
      </c>
      <c r="D28">
        <v>6600</v>
      </c>
      <c r="E28">
        <v>6600</v>
      </c>
      <c r="F28">
        <v>6600</v>
      </c>
      <c r="G28">
        <v>6600</v>
      </c>
      <c r="H28">
        <v>6600</v>
      </c>
      <c r="I28">
        <v>6600</v>
      </c>
      <c r="J28">
        <v>6600</v>
      </c>
      <c r="K28">
        <v>6600</v>
      </c>
      <c r="L28">
        <v>6600</v>
      </c>
      <c r="M28">
        <v>6600</v>
      </c>
      <c r="N28">
        <v>6600</v>
      </c>
      <c r="O28">
        <v>6600</v>
      </c>
      <c r="P28">
        <v>6600</v>
      </c>
      <c r="Q28">
        <v>6600</v>
      </c>
      <c r="R28">
        <v>6600</v>
      </c>
      <c r="S28">
        <v>6600</v>
      </c>
      <c r="T28">
        <v>6600</v>
      </c>
      <c r="U28">
        <v>6600</v>
      </c>
      <c r="V28">
        <v>6600</v>
      </c>
      <c r="W28">
        <v>6600</v>
      </c>
      <c r="X28">
        <v>6600</v>
      </c>
      <c r="Y28">
        <v>6600</v>
      </c>
      <c r="Z28">
        <v>6600</v>
      </c>
      <c r="AA28">
        <v>6600</v>
      </c>
      <c r="AB28">
        <v>6600</v>
      </c>
      <c r="AC28">
        <v>6600</v>
      </c>
      <c r="AD28">
        <v>6600</v>
      </c>
      <c r="AE28">
        <v>6600</v>
      </c>
      <c r="AF28">
        <v>6600</v>
      </c>
      <c r="AG28">
        <v>6600</v>
      </c>
      <c r="AH28">
        <v>6600</v>
      </c>
      <c r="AI28">
        <v>6600</v>
      </c>
      <c r="AJ28">
        <v>6600</v>
      </c>
      <c r="AK28">
        <v>6600</v>
      </c>
      <c r="AL28">
        <v>6600</v>
      </c>
      <c r="AM28">
        <v>6600</v>
      </c>
      <c r="AN28">
        <v>6600</v>
      </c>
      <c r="AO28">
        <v>6600</v>
      </c>
      <c r="AP28">
        <v>6600</v>
      </c>
      <c r="AQ28">
        <v>6600</v>
      </c>
      <c r="AR28">
        <v>6600</v>
      </c>
      <c r="AS28">
        <v>6600</v>
      </c>
      <c r="AT28">
        <v>6600</v>
      </c>
      <c r="AU28">
        <v>6600</v>
      </c>
      <c r="AV28">
        <v>6600</v>
      </c>
      <c r="AW28">
        <v>6600</v>
      </c>
      <c r="AX28">
        <v>6600</v>
      </c>
      <c r="AY28">
        <v>6600</v>
      </c>
      <c r="AZ28">
        <v>6600</v>
      </c>
      <c r="BA28">
        <v>6600</v>
      </c>
      <c r="BB28">
        <v>6600</v>
      </c>
      <c r="BC28">
        <v>6600</v>
      </c>
      <c r="BD28">
        <v>6600</v>
      </c>
      <c r="BE28">
        <v>6600</v>
      </c>
      <c r="BF28">
        <v>6600</v>
      </c>
      <c r="BG28">
        <v>6600</v>
      </c>
      <c r="BH28">
        <v>6600</v>
      </c>
      <c r="BI28">
        <v>6600</v>
      </c>
      <c r="BJ28">
        <v>6600</v>
      </c>
      <c r="BK28">
        <v>6600</v>
      </c>
      <c r="BL28">
        <v>6600</v>
      </c>
      <c r="BM28">
        <v>6600</v>
      </c>
      <c r="BN28">
        <v>6600</v>
      </c>
    </row>
    <row r="29" spans="2:88">
      <c r="B29" t="s">
        <v>14</v>
      </c>
      <c r="BO29">
        <f>SUM(BO24:BO27,BO30)</f>
        <v>20064</v>
      </c>
      <c r="BP29">
        <f t="shared" ref="BP29:BR29" si="0">SUM(BP24:BP27,BP30)</f>
        <v>20064</v>
      </c>
      <c r="BQ29">
        <f t="shared" si="0"/>
        <v>20064</v>
      </c>
      <c r="BR29">
        <f t="shared" si="0"/>
        <v>20064</v>
      </c>
      <c r="BS29">
        <f t="shared" ref="BS29" si="1">SUM(BS24:BS27,BS30)</f>
        <v>20064</v>
      </c>
      <c r="BT29">
        <f t="shared" ref="BT29:BU29" si="2">SUM(BT24:BT27,BT30)</f>
        <v>20064</v>
      </c>
      <c r="BU29">
        <f t="shared" si="2"/>
        <v>20064</v>
      </c>
      <c r="BV29">
        <f t="shared" ref="BV29" si="3">SUM(BV24:BV27,BV30)</f>
        <v>20064</v>
      </c>
      <c r="BW29">
        <f t="shared" ref="BW29:BX29" si="4">SUM(BW24:BW27,BW30)</f>
        <v>20064</v>
      </c>
      <c r="BX29">
        <f t="shared" si="4"/>
        <v>20064</v>
      </c>
      <c r="BY29">
        <f t="shared" ref="BY29" si="5">SUM(BY24:BY27,BY30)</f>
        <v>20064</v>
      </c>
      <c r="BZ29">
        <f t="shared" ref="BZ29:CA29" si="6">SUM(BZ24:BZ27,BZ30)</f>
        <v>20064</v>
      </c>
      <c r="CA29">
        <f t="shared" si="6"/>
        <v>20064</v>
      </c>
      <c r="CB29">
        <f t="shared" ref="CB29" si="7">SUM(CB24:CB27,CB30)</f>
        <v>20064</v>
      </c>
      <c r="CC29">
        <f t="shared" ref="CC29:CD29" si="8">SUM(CC24:CC27,CC30)</f>
        <v>20064</v>
      </c>
      <c r="CD29">
        <f t="shared" si="8"/>
        <v>20064</v>
      </c>
      <c r="CE29">
        <f t="shared" ref="CE29" si="9">SUM(CE24:CE27,CE30)</f>
        <v>20064</v>
      </c>
      <c r="CF29">
        <f t="shared" ref="CF29:CG29" si="10">SUM(CF24:CF27,CF30)</f>
        <v>20064</v>
      </c>
      <c r="CG29">
        <f t="shared" si="10"/>
        <v>20064</v>
      </c>
      <c r="CH29">
        <f t="shared" ref="CH29" si="11">SUM(CH24:CH27,CH30)</f>
        <v>20064</v>
      </c>
      <c r="CI29">
        <f t="shared" ref="CI29:CJ29" si="12">SUM(CI24:CI27,CI30)</f>
        <v>20064</v>
      </c>
      <c r="CJ29">
        <f t="shared" si="12"/>
        <v>20064</v>
      </c>
    </row>
    <row r="30" spans="2:88">
      <c r="B30" t="s">
        <v>14</v>
      </c>
      <c r="BO30">
        <v>6600</v>
      </c>
      <c r="BP30">
        <v>6600</v>
      </c>
      <c r="BQ30">
        <v>6600</v>
      </c>
      <c r="BR30">
        <v>6600</v>
      </c>
      <c r="BS30">
        <v>6600</v>
      </c>
      <c r="BT30">
        <v>6600</v>
      </c>
      <c r="BU30">
        <v>6600</v>
      </c>
      <c r="BV30">
        <v>6600</v>
      </c>
      <c r="BW30">
        <v>6600</v>
      </c>
      <c r="BX30">
        <v>6600</v>
      </c>
      <c r="BY30">
        <v>6600</v>
      </c>
      <c r="BZ30">
        <v>6600</v>
      </c>
      <c r="CA30">
        <v>6600</v>
      </c>
      <c r="CB30">
        <v>6600</v>
      </c>
      <c r="CC30">
        <v>6600</v>
      </c>
      <c r="CD30">
        <v>6600</v>
      </c>
      <c r="CE30">
        <v>6600</v>
      </c>
      <c r="CF30">
        <v>6600</v>
      </c>
      <c r="CG30">
        <v>6600</v>
      </c>
      <c r="CH30">
        <v>6600</v>
      </c>
      <c r="CI30">
        <v>6600</v>
      </c>
      <c r="CJ30">
        <v>6600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GraphGov</vt:lpstr>
      <vt:lpstr>GraphRDB</vt:lpstr>
      <vt:lpstr>GraphVA</vt:lpstr>
      <vt:lpstr>GraphCodes</vt:lpstr>
      <vt:lpstr>Graph51pc</vt:lpstr>
      <vt:lpstr>Graph1672Md</vt:lpstr>
      <vt:lpstr>GraphETP</vt:lpstr>
      <vt:lpstr>Graph236</vt:lpstr>
      <vt:lpstr>GraphAgences</vt:lpstr>
      <vt:lpstr>GraphPatrimoine</vt:lpstr>
      <vt:lpstr>GraphIR</vt:lpstr>
      <vt:lpstr>GraphAFU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BARRAT</dc:creator>
  <cp:lastModifiedBy>Ingrid Barrat</cp:lastModifiedBy>
  <cp:lastPrinted>2026-03-19T13:59:06Z</cp:lastPrinted>
  <dcterms:created xsi:type="dcterms:W3CDTF">2025-11-04T15:35:47Z</dcterms:created>
  <dcterms:modified xsi:type="dcterms:W3CDTF">2026-09-11T15:46:34Z</dcterms:modified>
</cp:coreProperties>
</file>